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_uso\ÁREA DIRECCIÓN\2026\ÁREA NC\Informes SITUAC. NC\"/>
    </mc:Choice>
  </mc:AlternateContent>
  <bookViews>
    <workbookView xWindow="0" yWindow="0" windowWidth="28800" windowHeight="11715"/>
  </bookViews>
  <sheets>
    <sheet name="SITUACIÓN 31-7-2026" sheetId="1" r:id="rId1"/>
  </sheets>
  <definedNames>
    <definedName name="_xlnm._FilterDatabase" localSheetId="0" hidden="1">'SITUACIÓN 31-7-2026'!$A$3:$AG$74</definedName>
    <definedName name="_xlnm.Print_Area" localSheetId="0">'SITUACIÓN 31-7-2026'!$A$1:$AH$145</definedName>
    <definedName name="_xlnm.Print_Titles" localSheetId="0">'SITUACIÓN 31-7-2026'!$1:$3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7" i="1" l="1"/>
  <c r="H127" i="1"/>
  <c r="G127" i="1"/>
  <c r="F127" i="1"/>
  <c r="E127" i="1"/>
  <c r="I125" i="1"/>
  <c r="H125" i="1"/>
  <c r="G125" i="1"/>
  <c r="F125" i="1"/>
  <c r="E125" i="1"/>
  <c r="I123" i="1"/>
  <c r="H123" i="1"/>
  <c r="G123" i="1"/>
  <c r="F123" i="1"/>
  <c r="E123" i="1"/>
  <c r="I121" i="1"/>
  <c r="H121" i="1"/>
  <c r="G121" i="1"/>
  <c r="F121" i="1"/>
  <c r="E121" i="1"/>
  <c r="I119" i="1"/>
  <c r="H119" i="1"/>
  <c r="G119" i="1"/>
  <c r="F119" i="1"/>
  <c r="E119" i="1"/>
  <c r="I117" i="1"/>
  <c r="H117" i="1"/>
  <c r="G117" i="1"/>
  <c r="F117" i="1"/>
  <c r="E117" i="1"/>
  <c r="I110" i="1"/>
  <c r="H110" i="1"/>
  <c r="G110" i="1"/>
  <c r="F110" i="1"/>
  <c r="E110" i="1"/>
  <c r="I108" i="1"/>
  <c r="H108" i="1"/>
  <c r="G108" i="1"/>
  <c r="F108" i="1"/>
  <c r="E108" i="1"/>
  <c r="I106" i="1"/>
  <c r="H106" i="1"/>
  <c r="G106" i="1"/>
  <c r="F106" i="1"/>
  <c r="E106" i="1"/>
  <c r="I104" i="1"/>
  <c r="H104" i="1"/>
  <c r="G104" i="1"/>
  <c r="F104" i="1"/>
  <c r="E104" i="1"/>
  <c r="I102" i="1"/>
  <c r="H102" i="1"/>
  <c r="G102" i="1"/>
  <c r="F102" i="1"/>
  <c r="E102" i="1"/>
  <c r="I100" i="1"/>
  <c r="H100" i="1"/>
  <c r="G100" i="1"/>
  <c r="F100" i="1"/>
  <c r="E100" i="1"/>
  <c r="I98" i="1"/>
  <c r="H98" i="1"/>
  <c r="G98" i="1"/>
  <c r="F98" i="1"/>
  <c r="E98" i="1"/>
  <c r="I92" i="1"/>
  <c r="H92" i="1"/>
  <c r="G92" i="1"/>
  <c r="F92" i="1"/>
  <c r="E92" i="1"/>
  <c r="I90" i="1"/>
  <c r="H90" i="1"/>
  <c r="G90" i="1"/>
  <c r="F90" i="1"/>
  <c r="E90" i="1"/>
  <c r="I88" i="1"/>
  <c r="H88" i="1"/>
  <c r="G88" i="1"/>
  <c r="F88" i="1"/>
  <c r="E88" i="1"/>
  <c r="I86" i="1"/>
  <c r="H86" i="1"/>
  <c r="G86" i="1"/>
  <c r="F86" i="1"/>
  <c r="E86" i="1"/>
  <c r="I84" i="1"/>
  <c r="H84" i="1"/>
  <c r="G84" i="1"/>
  <c r="F84" i="1"/>
  <c r="E84" i="1"/>
  <c r="I82" i="1"/>
  <c r="H82" i="1"/>
  <c r="G82" i="1"/>
  <c r="F82" i="1"/>
  <c r="E82" i="1"/>
  <c r="I80" i="1"/>
  <c r="H80" i="1"/>
  <c r="G80" i="1"/>
  <c r="F80" i="1"/>
  <c r="E80" i="1"/>
  <c r="I78" i="1"/>
  <c r="H78" i="1"/>
  <c r="G78" i="1"/>
  <c r="F78" i="1"/>
  <c r="E78" i="1"/>
  <c r="X76" i="1"/>
  <c r="W76" i="1"/>
  <c r="R76" i="1"/>
  <c r="I76" i="1"/>
  <c r="H76" i="1"/>
  <c r="G76" i="1"/>
  <c r="E76" i="1"/>
  <c r="AF74" i="1"/>
  <c r="AE74" i="1"/>
  <c r="AF73" i="1"/>
  <c r="AE73" i="1"/>
  <c r="AF72" i="1"/>
  <c r="AE72" i="1"/>
  <c r="AF71" i="1"/>
  <c r="AE71" i="1"/>
  <c r="AF70" i="1"/>
  <c r="AE70" i="1"/>
  <c r="AF69" i="1"/>
  <c r="AE69" i="1"/>
  <c r="AF68" i="1"/>
  <c r="AE68" i="1"/>
  <c r="AF67" i="1"/>
  <c r="AE67" i="1"/>
  <c r="AF66" i="1"/>
  <c r="AE66" i="1"/>
  <c r="AF65" i="1"/>
  <c r="AE65" i="1"/>
  <c r="AF64" i="1"/>
  <c r="AE64" i="1"/>
  <c r="AF63" i="1"/>
  <c r="AE63" i="1"/>
  <c r="AF62" i="1"/>
  <c r="AE62" i="1"/>
  <c r="AF61" i="1"/>
  <c r="AE61" i="1"/>
  <c r="AF60" i="1"/>
  <c r="AE60" i="1"/>
  <c r="AE59" i="1"/>
  <c r="AF58" i="1"/>
  <c r="AE58" i="1"/>
  <c r="AF55" i="1"/>
  <c r="AE55" i="1"/>
  <c r="AH54" i="1"/>
  <c r="AF54" i="1"/>
  <c r="AE54" i="1"/>
  <c r="AH53" i="1"/>
  <c r="AF53" i="1"/>
  <c r="AE53" i="1"/>
  <c r="AH52" i="1"/>
  <c r="AE52" i="1" s="1"/>
  <c r="AF52" i="1"/>
  <c r="AH51" i="1"/>
  <c r="AF51" i="1" s="1"/>
  <c r="AH50" i="1"/>
  <c r="AF50" i="1"/>
  <c r="AE50" i="1"/>
  <c r="AH49" i="1"/>
  <c r="AE49" i="1"/>
  <c r="AH48" i="1"/>
  <c r="AE48" i="1"/>
  <c r="AH47" i="1"/>
  <c r="AE47" i="1"/>
  <c r="AH46" i="1"/>
  <c r="AE46" i="1"/>
  <c r="AH45" i="1"/>
  <c r="AH44" i="1"/>
  <c r="AE44" i="1" s="1"/>
  <c r="AH43" i="1"/>
  <c r="AE43" i="1"/>
  <c r="AH42" i="1"/>
  <c r="AE42" i="1"/>
  <c r="AH41" i="1"/>
  <c r="AE41" i="1"/>
  <c r="AH40" i="1"/>
  <c r="AE40" i="1" s="1"/>
  <c r="AH39" i="1"/>
  <c r="AE39" i="1"/>
  <c r="AH38" i="1"/>
  <c r="AE38" i="1"/>
  <c r="AH37" i="1"/>
  <c r="AE37" i="1"/>
  <c r="AH36" i="1"/>
  <c r="AE36" i="1" s="1"/>
  <c r="AH35" i="1"/>
  <c r="AE35" i="1"/>
  <c r="AH34" i="1"/>
  <c r="AE34" i="1"/>
  <c r="AH33" i="1"/>
  <c r="AE33" i="1"/>
  <c r="AH32" i="1"/>
  <c r="AE32" i="1" s="1"/>
  <c r="AH31" i="1"/>
  <c r="AE31" i="1"/>
  <c r="AH30" i="1"/>
  <c r="AE30" i="1"/>
  <c r="AH29" i="1"/>
  <c r="AE29" i="1"/>
  <c r="F5" i="1"/>
  <c r="F76" i="1" s="1"/>
  <c r="F130" i="1" l="1"/>
  <c r="F124" i="1" s="1"/>
  <c r="G130" i="1"/>
  <c r="G126" i="1" s="1"/>
  <c r="I130" i="1"/>
  <c r="I126" i="1" s="1"/>
  <c r="G95" i="1"/>
  <c r="G89" i="1" s="1"/>
  <c r="E113" i="1"/>
  <c r="E103" i="1" s="1"/>
  <c r="F113" i="1"/>
  <c r="F103" i="1" s="1"/>
  <c r="G113" i="1"/>
  <c r="H95" i="1"/>
  <c r="H79" i="1" s="1"/>
  <c r="H113" i="1"/>
  <c r="H107" i="1" s="1"/>
  <c r="I113" i="1"/>
  <c r="I101" i="1" s="1"/>
  <c r="E95" i="1"/>
  <c r="E89" i="1" s="1"/>
  <c r="E130" i="1"/>
  <c r="E120" i="1" s="1"/>
  <c r="F95" i="1"/>
  <c r="F79" i="1" s="1"/>
  <c r="I95" i="1"/>
  <c r="I91" i="1" s="1"/>
  <c r="H130" i="1"/>
  <c r="H122" i="1" s="1"/>
  <c r="AE51" i="1"/>
  <c r="F120" i="1" l="1"/>
  <c r="F126" i="1"/>
  <c r="I85" i="1"/>
  <c r="I128" i="1"/>
  <c r="G122" i="1"/>
  <c r="G83" i="1"/>
  <c r="I120" i="1"/>
  <c r="E111" i="1"/>
  <c r="I89" i="1"/>
  <c r="G124" i="1"/>
  <c r="G87" i="1"/>
  <c r="I118" i="1"/>
  <c r="G91" i="1"/>
  <c r="G81" i="1"/>
  <c r="G118" i="1"/>
  <c r="G131" i="1" s="1"/>
  <c r="F128" i="1"/>
  <c r="G85" i="1"/>
  <c r="F122" i="1"/>
  <c r="E109" i="1"/>
  <c r="F118" i="1"/>
  <c r="I122" i="1"/>
  <c r="G93" i="1"/>
  <c r="I124" i="1"/>
  <c r="E105" i="1"/>
  <c r="E99" i="1"/>
  <c r="G128" i="1"/>
  <c r="G120" i="1"/>
  <c r="I83" i="1"/>
  <c r="E107" i="1"/>
  <c r="G79" i="1"/>
  <c r="E101" i="1"/>
  <c r="E79" i="1"/>
  <c r="E118" i="1"/>
  <c r="E124" i="1"/>
  <c r="F83" i="1"/>
  <c r="F107" i="1"/>
  <c r="E93" i="1"/>
  <c r="H85" i="1"/>
  <c r="F87" i="1"/>
  <c r="F101" i="1"/>
  <c r="E81" i="1"/>
  <c r="F111" i="1"/>
  <c r="E83" i="1"/>
  <c r="F105" i="1"/>
  <c r="F109" i="1"/>
  <c r="E87" i="1"/>
  <c r="F99" i="1"/>
  <c r="H91" i="1"/>
  <c r="H87" i="1"/>
  <c r="H81" i="1"/>
  <c r="H101" i="1"/>
  <c r="H99" i="1"/>
  <c r="H109" i="1"/>
  <c r="H105" i="1"/>
  <c r="G99" i="1"/>
  <c r="G109" i="1"/>
  <c r="G103" i="1"/>
  <c r="H83" i="1"/>
  <c r="H111" i="1"/>
  <c r="G111" i="1"/>
  <c r="H124" i="1"/>
  <c r="H128" i="1"/>
  <c r="H118" i="1"/>
  <c r="H89" i="1"/>
  <c r="H120" i="1"/>
  <c r="H126" i="1"/>
  <c r="I99" i="1"/>
  <c r="I105" i="1"/>
  <c r="G101" i="1"/>
  <c r="G107" i="1"/>
  <c r="I107" i="1"/>
  <c r="I87" i="1"/>
  <c r="I81" i="1"/>
  <c r="I111" i="1"/>
  <c r="I93" i="1"/>
  <c r="G105" i="1"/>
  <c r="F81" i="1"/>
  <c r="F85" i="1"/>
  <c r="F91" i="1"/>
  <c r="F93" i="1"/>
  <c r="F89" i="1"/>
  <c r="I109" i="1"/>
  <c r="E122" i="1"/>
  <c r="E128" i="1"/>
  <c r="I103" i="1"/>
  <c r="H93" i="1"/>
  <c r="E91" i="1"/>
  <c r="E85" i="1"/>
  <c r="I79" i="1"/>
  <c r="E126" i="1"/>
  <c r="H103" i="1"/>
  <c r="I131" i="1" l="1"/>
  <c r="F131" i="1"/>
  <c r="E114" i="1"/>
  <c r="G96" i="1"/>
  <c r="F96" i="1"/>
  <c r="E131" i="1"/>
  <c r="E96" i="1"/>
  <c r="H96" i="1"/>
  <c r="F114" i="1"/>
  <c r="I114" i="1"/>
  <c r="G114" i="1"/>
  <c r="H114" i="1"/>
  <c r="H131" i="1"/>
  <c r="I96" i="1"/>
</calcChain>
</file>

<file path=xl/sharedStrings.xml><?xml version="1.0" encoding="utf-8"?>
<sst xmlns="http://schemas.openxmlformats.org/spreadsheetml/2006/main" count="1291" uniqueCount="419">
  <si>
    <t>OBSERVATORIO NEGOCIACIÓN COLECTIVA</t>
  </si>
  <si>
    <t>SITUACIÓN NEGOCIACIÓN COLECTIVA SECTORIAL</t>
  </si>
  <si>
    <t>Nº</t>
  </si>
  <si>
    <t>Código convenio</t>
  </si>
  <si>
    <t>Situac. Tipo</t>
  </si>
  <si>
    <t xml:space="preserve">Denominación </t>
  </si>
  <si>
    <t>Ámbito funcional SECTORIAL</t>
  </si>
  <si>
    <t>Personas trabajadoras
(REGCON)</t>
  </si>
  <si>
    <t>Hombres</t>
  </si>
  <si>
    <t>Mujeres</t>
  </si>
  <si>
    <t>Empresas</t>
  </si>
  <si>
    <r>
      <t xml:space="preserve">Año inscripc. datos </t>
    </r>
    <r>
      <rPr>
        <b/>
        <sz val="11"/>
        <color rgb="FFFF0000"/>
        <rFont val="Calibri Light"/>
        <family val="2"/>
        <scheme val="major"/>
      </rPr>
      <t>REGCON</t>
    </r>
    <r>
      <rPr>
        <b/>
        <sz val="11"/>
        <rFont val="Calibri Light"/>
        <family val="2"/>
        <scheme val="major"/>
      </rPr>
      <t xml:space="preserve"> - CARM </t>
    </r>
  </si>
  <si>
    <t>Fecha de constitución de la CN</t>
  </si>
  <si>
    <t xml:space="preserve">Fecha de la  firma del CC  por la CN </t>
  </si>
  <si>
    <t>Fecha BORM último CC publicado</t>
  </si>
  <si>
    <t>Fecha fin vigencia pactada último CC publicado</t>
  </si>
  <si>
    <t>Fecha fin vigencia prorrogada</t>
  </si>
  <si>
    <t>Forma denuncia</t>
  </si>
  <si>
    <t>Fecha denuncia y/o promoción negociación</t>
  </si>
  <si>
    <t>Vigencia</t>
  </si>
  <si>
    <t>Causa</t>
  </si>
  <si>
    <t>Unidad negoc. Activa</t>
  </si>
  <si>
    <t xml:space="preserve">Fecha de constitución de la CN para la negociación de un nuevo convenio </t>
  </si>
  <si>
    <t>Actuaciones OMAL durante las negociaciones</t>
  </si>
  <si>
    <t>Tipo de actuación</t>
  </si>
  <si>
    <t>Expedientes OMAL</t>
  </si>
  <si>
    <t xml:space="preserve">Fechas REUNIONES </t>
  </si>
  <si>
    <t>Expedientes OMAL
 2024-2026</t>
  </si>
  <si>
    <t>Fechas REUNIONES
2024-2026</t>
  </si>
  <si>
    <t>Evolución y situación actual de las negociaciones del convenio</t>
  </si>
  <si>
    <t>Tramitación en registro depósito y publicación</t>
  </si>
  <si>
    <t>Días desde constitución mesa hasta firma conv.</t>
  </si>
  <si>
    <t>Días desde firma hasta publicación</t>
  </si>
  <si>
    <t>SITUACIÓN ACTUAL</t>
  </si>
  <si>
    <t>AGRUPACIÓN DE INDUSTRIALES DE PANADERÍA DE LA ZONA DEL MAR MENOR E INDEPENDIENTES.</t>
  </si>
  <si>
    <t>NO
(Resolución Registro)</t>
  </si>
  <si>
    <t>-</t>
  </si>
  <si>
    <t>Expresa</t>
  </si>
  <si>
    <t>Sin datos</t>
  </si>
  <si>
    <t>Condicionada</t>
  </si>
  <si>
    <t>prórroga (si no fue denunciado)</t>
  </si>
  <si>
    <t>NO</t>
  </si>
  <si>
    <t>1995 - SIN NEGOCIACIÓN</t>
  </si>
  <si>
    <t>NO SECTORIAL 
SIN NEGOCIACIÓN</t>
  </si>
  <si>
    <t>CAUCHO, CALZADO, ZAPATILLAS VULCANIZADAS E INDUSTRIAS AFINES</t>
  </si>
  <si>
    <t>NO 
(Adhesión)</t>
  </si>
  <si>
    <t>Automática</t>
  </si>
  <si>
    <t>NO vigente</t>
  </si>
  <si>
    <t>Acuerdo Comisión negociadora</t>
  </si>
  <si>
    <t>SI</t>
  </si>
  <si>
    <t>Seguimiento</t>
  </si>
  <si>
    <t>2021-008-DA</t>
  </si>
  <si>
    <t>2021 - DISOLUCIÓN UNIDAD DE NEGOCIACIÓN. 
FIRMADO ACUERDO ADHESIÓN A CC DE CALZADO Y CC DE LA INDUSTRIA QUÍMICA 16/11/2021</t>
  </si>
  <si>
    <t>2022 - PUBLICADO BORM (ACUERDO ADHESIÓN A CC DE CALZADO Y CC DE LA INDUSTRIA QUÍMICA)  10/02/2022
2022 - REGISTRADO (ACUERDO ADHESIÓN A CC DE CALZADO Y CC DE LA INDUSTRIA QUÍMICA)  27/01/2022</t>
  </si>
  <si>
    <t>ADHESIÓN  A OTRO CC</t>
  </si>
  <si>
    <t>ESTIBA Y DESESTIBA DEL PUERTO DE CARTAGENA</t>
  </si>
  <si>
    <t>Vigente</t>
  </si>
  <si>
    <t>prórroga o ultraactividad</t>
  </si>
  <si>
    <t>2010 - SIN NEGOCIACIÓN</t>
  </si>
  <si>
    <t>SIN NEGOCIACIÓN</t>
  </si>
  <si>
    <t>INDUSTRIA ALPARGATERA DE CARAVACA DE LA CRUZ</t>
  </si>
  <si>
    <t>2005 - DISOLUCIÓN UNIDAD DE NEGOCIACIÓN. 
FIRMADO CONVENIO 
(INTEGRACIÓN EN CC DEL CAUCHO, CALZADO, ZAPATILLAS VULCANIZADAS E IND. AFINES) 17/05/2005</t>
  </si>
  <si>
    <t>2005 - PUBLICADO BORM (CONVENIO 
INTEGRACIÓN EN CC DEL CAUCHO, CALZADO, ZAPATILLAS VULCANIZADAS E IND. AFINES) 10/08/2005
2005 - REGISTRADO (CONVENIO 
INTEGRACIÓN EN CC DEL CAUCHO, CALZADO, ZAPATILLAS VULCANIZADAS E IND. AFINES) 27/06/2005</t>
  </si>
  <si>
    <t>INDUSTRIA TERMAL</t>
  </si>
  <si>
    <t>1989 - DISOLUCIÓN UNIDAD DE NEGOCIACIÓN.
FIRMADO ACUERDO  ADHESIÓN A CC HOSTELERÍA 07/03/1989</t>
  </si>
  <si>
    <t>1989 - PUBLICADO BORM (ACUERDO  ADHESIÓN A CC HOSTELERÍA) 20/06/1989
1989 - REGISTRADO (ACUERDO  ADHESIÓN A CC HOSTELERÍA) 01/06/1989</t>
  </si>
  <si>
    <t>OFICINAS DE CÁMARAS, COLEGIOS, ASOCIACIONES, FEDERACIONES E INSTITUCIONES</t>
  </si>
  <si>
    <t>NO
(Sentencia)</t>
  </si>
  <si>
    <t>2023-021-RN
2005/10 2005/65</t>
  </si>
  <si>
    <t>DISOLUCIÓN DE LA UNIDAD DE NEGOCIACIÓN.
Sentencia TS declarando no sectorial (grupo empresas)</t>
  </si>
  <si>
    <t>OFICINAS DE ESTUDIOS TÉCNICOS Y DELINEANTES</t>
  </si>
  <si>
    <t>NO
 (Sentencia)</t>
  </si>
  <si>
    <t>Nulidad</t>
  </si>
  <si>
    <t>2023 - DISOLUCIÓN DE LA UNIDAD DE NEGOCIACIÓN.
Sentencia TSJ Murcia de 6/3/2023 declarando la NULIDAD del CC (falta legitimac. Empresarial)</t>
  </si>
  <si>
    <t>NULO</t>
  </si>
  <si>
    <t>OFICINAS DE FARMACIA</t>
  </si>
  <si>
    <t>NUNCA HA EXISTIDO UNIDAD DE NEGOCIACIÓN REGIONAL DE ÁMBITO SECTORIAL.</t>
  </si>
  <si>
    <t>NO EXISTE CC REGIONAL</t>
  </si>
  <si>
    <t>ALMACENISTAS DE MADERA Y TABLEROS</t>
  </si>
  <si>
    <t>Prórroga (si no fue denunciado)</t>
  </si>
  <si>
    <t>1994-2026 - SIN NEGOCIACIÓN</t>
  </si>
  <si>
    <t>AMARRADORES</t>
  </si>
  <si>
    <r>
      <rPr>
        <sz val="11"/>
        <color rgb="FFFF0000"/>
        <rFont val="Calibri Light"/>
        <family val="2"/>
        <scheme val="major"/>
      </rPr>
      <t>2008-2026 - SIN NEGOCIACIÓN</t>
    </r>
    <r>
      <rPr>
        <sz val="11"/>
        <rFont val="Calibri Light"/>
        <family val="2"/>
        <scheme val="major"/>
      </rPr>
      <t xml:space="preserve"> </t>
    </r>
  </si>
  <si>
    <t>CHARCUTEROS, CARNICEROS, DESPOJOS COMESTIBLES Y DETALLISTAS DE VOLATERÍA, HUEVOS, CAZA Y PREPARADOS DE ESTOS ARTÍCULOS.</t>
  </si>
  <si>
    <t>Prórroga o ultraactividad</t>
  </si>
  <si>
    <t>2024-030-RN</t>
  </si>
  <si>
    <t>2010-2026 - SIN NEGOCIACIÓN</t>
  </si>
  <si>
    <t>EMPRESAS CONSIGNATARIAS DE BUQUES, EMPRESAS ESTIBADORAS, EMPRESAS TRANSITARIAS Y AGENTES DE ADUANAS</t>
  </si>
  <si>
    <t>Jurisprudencia</t>
  </si>
  <si>
    <t>Mediación</t>
  </si>
  <si>
    <t>2013-087-MC</t>
  </si>
  <si>
    <t>2025-038-MN</t>
  </si>
  <si>
    <r>
      <rPr>
        <i/>
        <sz val="11"/>
        <color theme="9" tint="-0.499984740745262"/>
        <rFont val="Calibri Light"/>
        <family val="2"/>
        <scheme val="major"/>
      </rPr>
      <t>19/06/2025
26/05/2025</t>
    </r>
    <r>
      <rPr>
        <i/>
        <strike/>
        <sz val="11"/>
        <color theme="9" tint="-0.499984740745262"/>
        <rFont val="Calibri Light"/>
        <family val="2"/>
        <scheme val="major"/>
      </rPr>
      <t xml:space="preserve">
15/05/2025</t>
    </r>
  </si>
  <si>
    <r>
      <t>2025-2026 - SIN NEGOCIACIÓN
2025 - MESA SIN CONSTITUIR
2025 - MEDIACIÓN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sz val="11"/>
        <color rgb="FFFF0000"/>
        <rFont val="Calibri Light"/>
        <family val="2"/>
        <scheme val="major"/>
      </rPr>
      <t>2013-2025 - SIN NEGOCIACIÓN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sz val="11"/>
        <color rgb="FFFF0000"/>
        <rFont val="Calibri Light"/>
        <family val="2"/>
        <scheme val="major"/>
      </rPr>
      <t xml:space="preserve">2013 - MESA SIN CONSTITUIR
</t>
    </r>
    <r>
      <rPr>
        <sz val="11"/>
        <color theme="9" tint="-0.499984740745262"/>
        <rFont val="Calibri Light"/>
        <family val="2"/>
        <scheme val="major"/>
      </rPr>
      <t>2013 - MEDIACIÓN</t>
    </r>
    <r>
      <rPr>
        <sz val="11"/>
        <color rgb="FFFF0000"/>
        <rFont val="Calibri Light"/>
        <family val="2"/>
        <scheme val="major"/>
      </rPr>
      <t xml:space="preserve">
2009-2013 - SIN NEGOCIACIÓN</t>
    </r>
  </si>
  <si>
    <t>SIN NEGOCIACIÓN
MESA SIN CONSITUIR</t>
  </si>
  <si>
    <t>ESTIBADORES PORTUARIOS</t>
  </si>
  <si>
    <t>1988-2025 - SIN NEGOCIACIÓN</t>
  </si>
  <si>
    <t xml:space="preserve">FABRICACIÓN ARTÍCULOS DEPORTIVOS Y CAÑAS DE PESCAR </t>
  </si>
  <si>
    <t>1990-2025 - SIN NEGOCIACIÓN</t>
  </si>
  <si>
    <t>FABRICACIÓN DE CHICLES, CARAMELOS, CHOCOLATES Y GOLOSINAS EN GENERAL.</t>
  </si>
  <si>
    <t>Ultraactividad</t>
  </si>
  <si>
    <t>2005/30 M/C/47/10 M/C/52/10</t>
  </si>
  <si>
    <t>2011-2025 - SIN NEGOCIACIÓN</t>
  </si>
  <si>
    <t>FLOTA PESQUERA DE LA PESCA DE BAJURA.</t>
  </si>
  <si>
    <t>2003-2025 - SIN NEGOCIACIÓN</t>
  </si>
  <si>
    <t>INDUSTRIA DE LA CONFECCIÓN DE PIEL, ANTE, NAPA Y DOBLE FAZ</t>
  </si>
  <si>
    <t>1993-2025 - SIN NEGOCIACIÓN</t>
  </si>
  <si>
    <t>INDUSTRIAS DE AGUARDIENTES COMPUESTOS, LICORES Y SIDRERAS</t>
  </si>
  <si>
    <t>NO (Disolución)</t>
  </si>
  <si>
    <t>2019-006-MN
2013-102-MC</t>
  </si>
  <si>
    <r>
      <rPr>
        <sz val="11"/>
        <color rgb="FFFF0000"/>
        <rFont val="Calibri Light"/>
        <family val="2"/>
        <scheme val="major"/>
      </rPr>
      <t>2019-2025 - SIN NEGOCIACIÓN</t>
    </r>
    <r>
      <rPr>
        <b/>
        <sz val="11"/>
        <color rgb="FFFF0000"/>
        <rFont val="Calibri Light"/>
        <family val="2"/>
        <scheme val="major"/>
      </rPr>
      <t xml:space="preserve">
2019 - DENEGADA EXTENSIÓN CONVENIO IND. VINÍCOLAS Y ALCOHOLERAS</t>
    </r>
    <r>
      <rPr>
        <sz val="11"/>
        <color rgb="FFFF0000"/>
        <rFont val="Calibri Light"/>
        <family val="2"/>
        <scheme val="major"/>
      </rPr>
      <t xml:space="preserve">
</t>
    </r>
    <r>
      <rPr>
        <b/>
        <sz val="11"/>
        <color rgb="FFFF0000"/>
        <rFont val="Calibri Light"/>
        <family val="2"/>
        <scheme val="major"/>
      </rPr>
      <t>2019 - MESA SIN CONSTITUIR</t>
    </r>
    <r>
      <rPr>
        <sz val="11"/>
        <color theme="9" tint="-0.499984740745262"/>
        <rFont val="Calibri Light"/>
        <family val="2"/>
        <scheme val="major"/>
      </rPr>
      <t xml:space="preserve">
2019 - MEDIACIÓN</t>
    </r>
    <r>
      <rPr>
        <b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rgb="FFFF0000"/>
        <rFont val="Calibri Light"/>
        <family val="2"/>
        <scheme val="major"/>
      </rPr>
      <t>2013-2019 - SIN NEGOCIACIÓN</t>
    </r>
    <r>
      <rPr>
        <b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rgb="FFFF0000"/>
        <rFont val="Calibri Light"/>
        <family val="2"/>
        <scheme val="major"/>
      </rPr>
      <t>2013 - MESA SIN CONSTITUIR</t>
    </r>
    <r>
      <rPr>
        <sz val="11"/>
        <color theme="9" tint="-0.499984740745262"/>
        <rFont val="Calibri Light"/>
        <family val="2"/>
        <scheme val="major"/>
      </rPr>
      <t xml:space="preserve">
2013 - MEDIACIÓN
</t>
    </r>
    <r>
      <rPr>
        <sz val="11"/>
        <color rgb="FFFF0000"/>
        <rFont val="Calibri Light"/>
        <family val="2"/>
        <scheme val="major"/>
      </rPr>
      <t>2010-2013 - SIN NEGOCIACIÓN</t>
    </r>
  </si>
  <si>
    <t>INDUSTRIAS DEDICADAS A LA ESCULTURA Y MODELAJE DE FIGURAS DE BARRO</t>
  </si>
  <si>
    <t>No ultractividad.</t>
  </si>
  <si>
    <t>1993 -2025 - SIN NEGOCIACIÓN</t>
  </si>
  <si>
    <t>LABORATORIOS DE PROTÉSICOS DENTALES</t>
  </si>
  <si>
    <t>Prórroga (si no se negocia)</t>
  </si>
  <si>
    <t>1991-2025 - SIN NEGOCIACIÓN</t>
  </si>
  <si>
    <t>MANIPULADO Y EXPORTACIÓN DE FRUTOS SECOS</t>
  </si>
  <si>
    <t>Negociación
Seguimiento</t>
  </si>
  <si>
    <t xml:space="preserve">2023-037-RN
2021-009-DA </t>
  </si>
  <si>
    <t>2024-002-RN</t>
  </si>
  <si>
    <r>
      <rPr>
        <sz val="11"/>
        <color rgb="FFFF0000"/>
        <rFont val="Calibri Light"/>
        <family val="2"/>
        <scheme val="major"/>
      </rPr>
      <t>2024-2025 - SIN NEGOCIACIÓN</t>
    </r>
    <r>
      <rPr>
        <b/>
        <sz val="11"/>
        <color rgb="FFFF0000"/>
        <rFont val="Calibri Light"/>
        <family val="2"/>
        <scheme val="major"/>
      </rPr>
      <t xml:space="preserve">
2024 - MESA SIN CONSTITUIR</t>
    </r>
    <r>
      <rPr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rgb="FFFF0000"/>
        <rFont val="Calibri Light"/>
        <family val="2"/>
        <scheme val="major"/>
      </rPr>
      <t>2013-2024 - SIN NEGOCIACIÓN</t>
    </r>
  </si>
  <si>
    <t>MINAS DE PLOMO Y COMPLEJOS</t>
  </si>
  <si>
    <t xml:space="preserve">Expresa </t>
  </si>
  <si>
    <t>1987-2025 - SIN NEGOCIACIÓN</t>
  </si>
  <si>
    <t>ORGANIZACIONES EMPRESARIALES DE TRANSPORTE</t>
  </si>
  <si>
    <t>No denunciado</t>
  </si>
  <si>
    <t>Prórroga</t>
  </si>
  <si>
    <t>2012-2025 - SIN NEGOCIACIÓN</t>
  </si>
  <si>
    <t>PESCA DE ARRASTRE DE ÁGUILAS</t>
  </si>
  <si>
    <t>2000-2025 - SIN NEGOCIACIÓN</t>
  </si>
  <si>
    <t>PESCA DE BAJURA DE CERCO CON LUZ DEL PUERTO DE ÁGUILAS</t>
  </si>
  <si>
    <t>1999-2025 - SIN NEGOCIACIÓN</t>
  </si>
  <si>
    <t>AGRÍCOLA, FORESTAL Y PECUARIO</t>
  </si>
  <si>
    <t>NP</t>
  </si>
  <si>
    <t xml:space="preserve">Mediación
Negociación
Seguimiento
</t>
  </si>
  <si>
    <t xml:space="preserve">
2023-027-RN 2022-020-RN 2021-120-MN 2021-020-RN  2021-002-DA 2020-099-MH 2020-076-MC
2019-030-MC </t>
  </si>
  <si>
    <r>
      <t xml:space="preserve">20/11/2023
10/11/2023
20/10/2023
03/10/2023
21/09/2023
08/06/2023 30/05/2023 24/04/2023 15/03/2023
18/10/2022 22/04/2022 11/02/2022 21/01/2022 29/12/2021 30/11/2021 16/11/2021  12/07/2021 05/07/2021  27/11/2020 18/10/2020 14/10/2020 </t>
    </r>
    <r>
      <rPr>
        <b/>
        <sz val="11"/>
        <rFont val="Calibri Light"/>
        <family val="2"/>
        <scheme val="major"/>
      </rPr>
      <t xml:space="preserve">04/06/2019 </t>
    </r>
    <r>
      <rPr>
        <sz val="11"/>
        <color theme="9" tint="-0.499984740745262"/>
        <rFont val="Calibri Light"/>
        <family val="2"/>
        <scheme val="major"/>
      </rPr>
      <t>03/04/2019 28/03/2019</t>
    </r>
  </si>
  <si>
    <r>
      <t xml:space="preserve">2026-005-RN
2025-025-MN
</t>
    </r>
    <r>
      <rPr>
        <sz val="11"/>
        <color theme="9" tint="-0.499984740745262"/>
        <rFont val="Calibri Light"/>
        <family val="2"/>
        <scheme val="major"/>
      </rPr>
      <t>2024-010-RN</t>
    </r>
  </si>
  <si>
    <r>
      <rPr>
        <b/>
        <strike/>
        <sz val="11"/>
        <color theme="9" tint="-0.499984740745262"/>
        <rFont val="Calibri Light"/>
        <family val="2"/>
        <scheme val="major"/>
      </rPr>
      <t>23/07/2026</t>
    </r>
    <r>
      <rPr>
        <b/>
        <sz val="11"/>
        <color theme="9" tint="-0.499984740745262"/>
        <rFont val="Calibri Light"/>
        <family val="2"/>
        <scheme val="major"/>
      </rPr>
      <t xml:space="preserve">
02/07/2026
21/04/2026
09/03/2026
21/11/2025</t>
    </r>
    <r>
      <rPr>
        <b/>
        <strike/>
        <sz val="11"/>
        <color theme="9" tint="-0.499984740745262"/>
        <rFont val="Calibri Light"/>
        <family val="2"/>
        <scheme val="major"/>
      </rPr>
      <t xml:space="preserve">
11/11/2025</t>
    </r>
    <r>
      <rPr>
        <b/>
        <sz val="11"/>
        <color theme="9" tint="-0.499984740745262"/>
        <rFont val="Calibri Light"/>
        <family val="2"/>
        <scheme val="major"/>
      </rPr>
      <t xml:space="preserve">
30/10/2025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23/10/2025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09/10/2025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22/09/2025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30/06/2025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12/06/2025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b/>
        <strike/>
        <sz val="11"/>
        <color theme="9" tint="-0.499984740745262"/>
        <rFont val="Calibri Light"/>
        <family val="2"/>
        <scheme val="major"/>
      </rPr>
      <t>29/05/2025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 xml:space="preserve">13/05/2025
11/04/2025
27/03/2025
</t>
    </r>
    <r>
      <rPr>
        <sz val="11"/>
        <color theme="9" tint="-0.499984740745262"/>
        <rFont val="Calibri Light"/>
        <family val="2"/>
        <scheme val="major"/>
      </rPr>
      <t>02/07/2024
28/05/2024
22/05/2024
14/05/2024
10/04/2024</t>
    </r>
  </si>
  <si>
    <r>
      <rPr>
        <b/>
        <sz val="11"/>
        <color rgb="FFC00000"/>
        <rFont val="Calibri Light"/>
        <family val="2"/>
        <scheme val="major"/>
      </rPr>
      <t>2026 - NEGOCACIÓN BLOQUEADA</t>
    </r>
    <r>
      <rPr>
        <b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2026 - EN NEGOCIACIÓN</t>
    </r>
    <r>
      <rPr>
        <b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2026 - NEGOCACIÓN BLOQUEADA</t>
    </r>
    <r>
      <rPr>
        <sz val="11"/>
        <color theme="9" tint="-0.499984740745262"/>
        <rFont val="Calibri Light"/>
        <family val="2"/>
        <scheme val="major"/>
      </rPr>
      <t xml:space="preserve">
2026 - EN NEGOCIACIÓN
2025 - FIRMADO PREACUERDO OMAL
2025 - MEDIACIÓN
</t>
    </r>
    <r>
      <rPr>
        <sz val="11"/>
        <color rgb="FFC00000"/>
        <rFont val="Calibri Light"/>
        <family val="2"/>
        <scheme val="major"/>
      </rPr>
      <t>2024-2025 - NEGOCIACIÓN BLOQUEADA</t>
    </r>
    <r>
      <rPr>
        <sz val="11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2022-2024 NEGOCIACIÓN (CN)
2021 - MEDIACIÓN (CN)</t>
    </r>
    <r>
      <rPr>
        <sz val="11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2021 - NEGOCIACIÓN BLOQUEADA</t>
    </r>
    <r>
      <rPr>
        <sz val="11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2021 - NEGOCIACIÓN (CN)
2020 - MEDIACIÓN EN HUELGA (CN)
2019-2020 - MEDIACIÓN (CN)</t>
    </r>
    <r>
      <rPr>
        <sz val="11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2019 - NEGOCIACIÓN BLOQUEADA</t>
    </r>
    <r>
      <rPr>
        <sz val="11"/>
        <color rgb="FFFF0000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>2019 - CONSTITUCIÓN MESA 04/06/2019</t>
    </r>
  </si>
  <si>
    <t>EN NEGOCIACIÓN</t>
  </si>
  <si>
    <t>ESTABLECIMIENTOS SANITARIOS DE HOSPITALIZACIÓN Y ASISTENCIA.</t>
  </si>
  <si>
    <t>Negociaciones</t>
  </si>
  <si>
    <t>Negociación
Mediación
Negociación
Mediación
Seguimiento</t>
  </si>
  <si>
    <t xml:space="preserve">2024-004-RN
2023-145-MN
2023-045-MH
2023-004-RN 2022-018-RN 2021-011-MN 2019-010-RN 2019-103-MN 
</t>
  </si>
  <si>
    <r>
      <rPr>
        <sz val="11"/>
        <rFont val="Calibri Light"/>
        <family val="2"/>
        <scheme val="major"/>
      </rPr>
      <t>30/05/2024</t>
    </r>
    <r>
      <rPr>
        <sz val="11"/>
        <color theme="9" tint="-0.499984740745262"/>
        <rFont val="Calibri Light"/>
        <family val="2"/>
        <scheme val="major"/>
      </rPr>
      <t xml:space="preserve">
25/04/2024
</t>
    </r>
    <r>
      <rPr>
        <strike/>
        <sz val="11"/>
        <color theme="9" tint="-0.499984740745262"/>
        <rFont val="Calibri Light"/>
        <family val="2"/>
        <scheme val="major"/>
      </rPr>
      <t>16/04/2024</t>
    </r>
    <r>
      <rPr>
        <sz val="11"/>
        <color theme="9" tint="-0.499984740745262"/>
        <rFont val="Calibri Light"/>
        <family val="2"/>
        <scheme val="major"/>
      </rPr>
      <t xml:space="preserve">
21/03/2024
12/03/2024
</t>
    </r>
    <r>
      <rPr>
        <strike/>
        <sz val="11"/>
        <color theme="9" tint="-0.499984740745262"/>
        <rFont val="Calibri Light"/>
        <family val="2"/>
        <scheme val="major"/>
      </rPr>
      <t>08/03/2024
23/02/2024</t>
    </r>
    <r>
      <rPr>
        <sz val="11"/>
        <color theme="9" tint="-0.499984740745262"/>
        <rFont val="Calibri Light"/>
        <family val="2"/>
        <scheme val="major"/>
      </rPr>
      <t xml:space="preserve">
26/01/2024
16/01/2024
27/06/2023
 12/06/2023
02/06/2023
29/03/2023
28/03/2023
22/03/2023
17/02/2023
07/02/2023
24/01/2023
</t>
    </r>
    <r>
      <rPr>
        <strike/>
        <sz val="11"/>
        <color theme="9" tint="-0.499984740745262"/>
        <rFont val="Calibri Light"/>
        <family val="2"/>
        <scheme val="major"/>
      </rPr>
      <t>20/01/2023</t>
    </r>
    <r>
      <rPr>
        <sz val="11"/>
        <color theme="9" tint="-0.499984740745262"/>
        <rFont val="Calibri Light"/>
        <family val="2"/>
        <scheme val="major"/>
      </rPr>
      <t xml:space="preserve">
10/01/2023</t>
    </r>
    <r>
      <rPr>
        <strike/>
        <sz val="11"/>
        <color theme="9" tint="-0.499984740745262"/>
        <rFont val="Calibri Light"/>
        <family val="2"/>
        <scheme val="major"/>
      </rPr>
      <t xml:space="preserve">
19/12/2022</t>
    </r>
    <r>
      <rPr>
        <sz val="11"/>
        <color theme="9" tint="-0.499984740745262"/>
        <rFont val="Calibri Light"/>
        <family val="2"/>
        <scheme val="major"/>
      </rPr>
      <t xml:space="preserve"> 07/12/2022 21/11/2022 </t>
    </r>
    <r>
      <rPr>
        <strike/>
        <sz val="11"/>
        <color theme="9" tint="-0.499984740745262"/>
        <rFont val="Calibri Light"/>
        <family val="2"/>
        <scheme val="major"/>
      </rPr>
      <t>09/11/2022</t>
    </r>
    <r>
      <rPr>
        <sz val="11"/>
        <color theme="9" tint="-0.499984740745262"/>
        <rFont val="Calibri Light"/>
        <family val="2"/>
        <scheme val="major"/>
      </rPr>
      <t xml:space="preserve"> </t>
    </r>
    <r>
      <rPr>
        <strike/>
        <sz val="11"/>
        <color theme="9" tint="-0.499984740745262"/>
        <rFont val="Calibri Light"/>
        <family val="2"/>
        <scheme val="major"/>
      </rPr>
      <t>19/10/2022</t>
    </r>
    <r>
      <rPr>
        <sz val="11"/>
        <color theme="9" tint="-0.499984740745262"/>
        <rFont val="Calibri Light"/>
        <family val="2"/>
        <scheme val="major"/>
      </rPr>
      <t xml:space="preserve"> 29/09/2022 27/07/2022 </t>
    </r>
    <r>
      <rPr>
        <strike/>
        <sz val="11"/>
        <color theme="9" tint="-0.499984740745262"/>
        <rFont val="Calibri Light"/>
        <family val="2"/>
        <scheme val="major"/>
      </rPr>
      <t>25/07/2022</t>
    </r>
    <r>
      <rPr>
        <sz val="11"/>
        <color theme="9" tint="-0.499984740745262"/>
        <rFont val="Calibri Light"/>
        <family val="2"/>
        <scheme val="major"/>
      </rPr>
      <t xml:space="preserve">
</t>
    </r>
    <r>
      <rPr>
        <strike/>
        <sz val="11"/>
        <color theme="9" tint="-0.499984740745262"/>
        <rFont val="Calibri Light"/>
        <family val="2"/>
        <scheme val="major"/>
      </rPr>
      <t>19/07/2022
30/06/2022</t>
    </r>
    <r>
      <rPr>
        <sz val="11"/>
        <color theme="9" tint="-0.499984740745262"/>
        <rFont val="Calibri Light"/>
        <family val="2"/>
        <scheme val="major"/>
      </rPr>
      <t xml:space="preserve">
08/06/2022 17/05/2022 26/04/2022 22/03/2022 22/02/2022 19/02/2021 16/02/2021 24/10/2019  </t>
    </r>
  </si>
  <si>
    <r>
      <t xml:space="preserve">2026-022-RN
</t>
    </r>
    <r>
      <rPr>
        <sz val="11"/>
        <color theme="9" tint="-0.499984740745262"/>
        <rFont val="Calibri Light"/>
        <family val="2"/>
        <scheme val="major"/>
      </rPr>
      <t>2026-001-DA</t>
    </r>
  </si>
  <si>
    <r>
      <rPr>
        <b/>
        <sz val="11"/>
        <color rgb="FFC00000"/>
        <rFont val="Calibri Light"/>
        <family val="2"/>
        <scheme val="major"/>
      </rPr>
      <t xml:space="preserve">04/09/2026
</t>
    </r>
    <r>
      <rPr>
        <b/>
        <sz val="11"/>
        <color theme="9" tint="-0.499984740745262"/>
        <rFont val="Calibri Light"/>
        <family val="2"/>
        <scheme val="major"/>
      </rPr>
      <t>17/07/2026
08/07/2026
11/06/2026</t>
    </r>
    <r>
      <rPr>
        <b/>
        <strike/>
        <sz val="11"/>
        <color theme="9" tint="-0.499984740745262"/>
        <rFont val="Calibri Light"/>
        <family val="2"/>
        <scheme val="major"/>
      </rPr>
      <t xml:space="preserve">
02/06/2026</t>
    </r>
    <r>
      <rPr>
        <b/>
        <sz val="11"/>
        <color theme="9" tint="-0.499984740745262"/>
        <rFont val="Calibri Light"/>
        <family val="2"/>
        <scheme val="major"/>
      </rPr>
      <t xml:space="preserve">
19/05/2026</t>
    </r>
    <r>
      <rPr>
        <sz val="11"/>
        <rFont val="Calibri Light"/>
        <family val="2"/>
        <scheme val="major"/>
      </rPr>
      <t xml:space="preserve">
27/10/2025</t>
    </r>
  </si>
  <si>
    <r>
      <rPr>
        <b/>
        <sz val="11"/>
        <color theme="9" tint="-0.499984740745262"/>
        <rFont val="Calibri Light"/>
        <family val="2"/>
        <scheme val="major"/>
      </rPr>
      <t xml:space="preserve">2026 - NEGOCIACIÓN (CN)
</t>
    </r>
    <r>
      <rPr>
        <sz val="11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2026 - NEGOCIACIÓN BLOQUEADA
2025 - MEDIACIÓN (NO OMAL)
2024-2025 - NEGOCIACIÓN BLOQUEADA</t>
    </r>
    <r>
      <rPr>
        <sz val="11"/>
        <color rgb="FFFF0000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 xml:space="preserve">2024 -  NEGOCIACIÓN (CN)
</t>
    </r>
    <r>
      <rPr>
        <sz val="11"/>
        <color theme="9" tint="-0.499984740745262"/>
        <rFont val="Calibri Light"/>
        <family val="2"/>
        <scheme val="major"/>
      </rPr>
      <t>2023-2024 - MEDIACIÓN (CN)</t>
    </r>
    <r>
      <rPr>
        <sz val="11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2023 - MEDIACIÓN EN HUELGA (CN)</t>
    </r>
    <r>
      <rPr>
        <sz val="11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2023 - NEGOCIACIÓN BLOQUEADA</t>
    </r>
    <r>
      <rPr>
        <sz val="11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2021-2023 - NEGOCIACIÓN (CN)</t>
    </r>
    <r>
      <rPr>
        <sz val="11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2021 - MEDIACIÓN (CN)</t>
    </r>
    <r>
      <rPr>
        <sz val="11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2021 - NEGOCIACIÓN BLOQUEADA</t>
    </r>
    <r>
      <rPr>
        <sz val="11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2019-2021 - NEGOCIACIÓN (CN)
2019 - MEDIACIÓN (CN)</t>
    </r>
    <r>
      <rPr>
        <sz val="11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2019 - NEGOCIACIÓN BLOQUEADA</t>
    </r>
    <r>
      <rPr>
        <sz val="11"/>
        <rFont val="Calibri Light"/>
        <family val="2"/>
        <scheme val="major"/>
      </rPr>
      <t xml:space="preserve">
</t>
    </r>
  </si>
  <si>
    <t>APARCAMIENTOS Y GARAJES</t>
  </si>
  <si>
    <r>
      <rPr>
        <b/>
        <sz val="11"/>
        <color theme="9" tint="-0.499984740745262"/>
        <rFont val="Calibri Light"/>
        <family val="2"/>
        <scheme val="major"/>
      </rPr>
      <t>Negociación</t>
    </r>
    <r>
      <rPr>
        <sz val="11"/>
        <color theme="9" tint="-0.499984740745262"/>
        <rFont val="Calibri Light"/>
        <family val="2"/>
        <scheme val="major"/>
      </rPr>
      <t xml:space="preserve">
Seguimiento</t>
    </r>
  </si>
  <si>
    <r>
      <rPr>
        <b/>
        <sz val="11"/>
        <color theme="9" tint="-0.499984740745262"/>
        <rFont val="Calibri Light"/>
        <family val="2"/>
        <scheme val="major"/>
      </rPr>
      <t>2024-018-RN</t>
    </r>
    <r>
      <rPr>
        <i/>
        <sz val="11"/>
        <color theme="9" tint="-0.499984740745262"/>
        <rFont val="Calibri Light"/>
        <family val="2"/>
        <scheme val="major"/>
      </rPr>
      <t xml:space="preserve">
2023-001-DA 2021-010-DA
2018-007-MN</t>
    </r>
  </si>
  <si>
    <r>
      <t xml:space="preserve">12/12/2024
</t>
    </r>
    <r>
      <rPr>
        <b/>
        <sz val="11"/>
        <color theme="9" tint="-0.499984740745262"/>
        <rFont val="Calibri Light"/>
        <family val="2"/>
        <scheme val="major"/>
      </rPr>
      <t xml:space="preserve">15/11/2024
</t>
    </r>
    <r>
      <rPr>
        <strike/>
        <sz val="11"/>
        <color theme="9" tint="-0.499984740745262"/>
        <rFont val="Calibri Light"/>
        <family val="2"/>
        <scheme val="major"/>
      </rPr>
      <t>11/11/2024</t>
    </r>
  </si>
  <si>
    <t>2025-012-RN</t>
  </si>
  <si>
    <r>
      <rPr>
        <b/>
        <sz val="11"/>
        <color theme="9" tint="-0.499984740745262"/>
        <rFont val="Calibri Light"/>
        <family val="2"/>
        <scheme val="major"/>
      </rPr>
      <t>18/11/2025
21/10/2025</t>
    </r>
    <r>
      <rPr>
        <strike/>
        <sz val="11"/>
        <color theme="9" tint="-0.499984740745262"/>
        <rFont val="Calibri Light"/>
        <family val="2"/>
        <scheme val="major"/>
      </rPr>
      <t xml:space="preserve">
18/09/2025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11/07/2025</t>
    </r>
    <r>
      <rPr>
        <strike/>
        <sz val="11"/>
        <color theme="9" tint="-0.499984740745262"/>
        <rFont val="Calibri Light"/>
        <family val="2"/>
        <scheme val="major"/>
      </rPr>
      <t xml:space="preserve">
12/05/2025</t>
    </r>
    <r>
      <rPr>
        <b/>
        <sz val="11"/>
        <color theme="9" tint="-0.499984740745262"/>
        <rFont val="Calibri Light"/>
        <family val="2"/>
        <scheme val="major"/>
      </rPr>
      <t xml:space="preserve">
02/04/2025</t>
    </r>
    <r>
      <rPr>
        <sz val="11"/>
        <color theme="9" tint="-0.499984740745262"/>
        <rFont val="Calibri Light"/>
        <family val="2"/>
        <scheme val="major"/>
      </rPr>
      <t xml:space="preserve">
</t>
    </r>
    <r>
      <rPr>
        <strike/>
        <sz val="11"/>
        <color theme="9" tint="-0.499984740745262"/>
        <rFont val="Calibri Light"/>
        <family val="2"/>
        <scheme val="major"/>
      </rPr>
      <t>23/01/2025</t>
    </r>
  </si>
  <si>
    <r>
      <rPr>
        <b/>
        <sz val="11"/>
        <color rgb="FFC00000"/>
        <rFont val="Calibri Light"/>
        <family val="2"/>
        <scheme val="major"/>
      </rPr>
      <t>2026 - NEGOCIACIÓN BLOQUEADA</t>
    </r>
    <r>
      <rPr>
        <sz val="11"/>
        <color theme="9" tint="-0.499984740745262"/>
        <rFont val="Calibri Light"/>
        <family val="2"/>
        <scheme val="major"/>
      </rPr>
      <t xml:space="preserve">
2025 - EN NEGOCIACIÓN
</t>
    </r>
    <r>
      <rPr>
        <sz val="11"/>
        <color rgb="FFC00000"/>
        <rFont val="Calibri Light"/>
        <family val="2"/>
        <scheme val="major"/>
      </rPr>
      <t>2025 - NEGOCIACIÓN BLOQUEADA</t>
    </r>
    <r>
      <rPr>
        <b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2024-2025 - NEGOCIACIÓN
2024 - CONSTITUCIÓN MESA 15/11/2024
2021-2023 - SEGUIMIENTO</t>
    </r>
  </si>
  <si>
    <t>BLOQUEADO</t>
  </si>
  <si>
    <t>EMPRESAS COSECHERAS Y PRODUCTORAS DE FRUTAS, HORTALIZAS, UVA DE MESA Y OTROS PRODUCTOS AGRÍCOLAS</t>
  </si>
  <si>
    <t>Negociación</t>
  </si>
  <si>
    <t xml:space="preserve">2023-025-RN 2021-004-DA </t>
  </si>
  <si>
    <r>
      <rPr>
        <i/>
        <sz val="11"/>
        <color theme="9" tint="-0.499984740745262"/>
        <rFont val="Calibri Light"/>
        <family val="2"/>
        <scheme val="major"/>
      </rPr>
      <t xml:space="preserve">31/05/2023 </t>
    </r>
    <r>
      <rPr>
        <i/>
        <strike/>
        <sz val="11"/>
        <color theme="9" tint="-0.499984740745262"/>
        <rFont val="Calibri Light"/>
        <family val="2"/>
        <scheme val="major"/>
      </rPr>
      <t>23/03/2023 16/03/2023</t>
    </r>
  </si>
  <si>
    <t>2024-037-RN
2024-020-RN</t>
  </si>
  <si>
    <r>
      <rPr>
        <strike/>
        <sz val="11"/>
        <color theme="9" tint="-0.499984740745262"/>
        <rFont val="Calibri Light"/>
        <family val="2"/>
        <scheme val="major"/>
      </rPr>
      <t>20/11/2024
31/10/2024</t>
    </r>
    <r>
      <rPr>
        <sz val="11"/>
        <color theme="9" tint="-0.499984740745262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18/09/2024</t>
    </r>
    <r>
      <rPr>
        <sz val="11"/>
        <color theme="9" tint="-0.499984740745262"/>
        <rFont val="Calibri Light"/>
        <family val="2"/>
        <scheme val="major"/>
      </rPr>
      <t xml:space="preserve">
</t>
    </r>
    <r>
      <rPr>
        <strike/>
        <sz val="11"/>
        <color theme="9" tint="-0.499984740745262"/>
        <rFont val="Calibri Light"/>
        <family val="2"/>
        <scheme val="major"/>
      </rPr>
      <t>11/09/2024</t>
    </r>
    <r>
      <rPr>
        <sz val="11"/>
        <color theme="9" tint="-0.499984740745262"/>
        <rFont val="Calibri Light"/>
        <family val="2"/>
        <scheme val="major"/>
      </rPr>
      <t xml:space="preserve">
11/07/2024</t>
    </r>
    <r>
      <rPr>
        <strike/>
        <sz val="11"/>
        <color theme="9" tint="-0.499984740745262"/>
        <rFont val="Calibri Light"/>
        <family val="2"/>
        <scheme val="major"/>
      </rPr>
      <t xml:space="preserve">
27/06/2024</t>
    </r>
    <r>
      <rPr>
        <sz val="11"/>
        <color theme="9" tint="-0.499984740745262"/>
        <rFont val="Calibri Light"/>
        <family val="2"/>
        <scheme val="major"/>
      </rPr>
      <t xml:space="preserve">
04/06/2024</t>
    </r>
  </si>
  <si>
    <r>
      <rPr>
        <b/>
        <sz val="11"/>
        <color rgb="FFC00000"/>
        <rFont val="Calibri Light"/>
        <family val="2"/>
        <scheme val="major"/>
      </rPr>
      <t xml:space="preserve">2026 - NEGOCIACIÓN BLOQUEADA
</t>
    </r>
    <r>
      <rPr>
        <sz val="11"/>
        <color theme="9" tint="-0.499984740745262"/>
        <rFont val="Calibri Light"/>
        <family val="2"/>
        <scheme val="major"/>
      </rPr>
      <t xml:space="preserve">2024-2026 - NEGOCIACIÓN
2024 - CONSTITUCIÓN MESA 04/06/2024
</t>
    </r>
  </si>
  <si>
    <t>EMPRESAS COSECHERAS Y PRODUCTORAS DE TOMATE, LECHUGA Y OTROS PRODUCTOS AGRÍCOLAS</t>
  </si>
  <si>
    <t>2021-007-DA</t>
  </si>
  <si>
    <t>2024-019-RN</t>
  </si>
  <si>
    <t>17/12/2025
17/07/2025
11/03/2025
27/02/2025
30/01/2025
16/07/2024
09/07/2024
24/06/2024
30/05/2024
25/04/2024
16/04/2024</t>
  </si>
  <si>
    <r>
      <rPr>
        <b/>
        <sz val="11"/>
        <color rgb="FFC00000"/>
        <rFont val="Calibri Light"/>
        <family val="2"/>
        <scheme val="major"/>
      </rPr>
      <t>2026 - NEGOCIACIÓN BLOQUEADA</t>
    </r>
    <r>
      <rPr>
        <b/>
        <sz val="11"/>
        <rFont val="Calibri Light"/>
        <family val="2"/>
        <scheme val="major"/>
      </rPr>
      <t xml:space="preserve">
2024-2026 -  NEGOCIACIÓN</t>
    </r>
    <r>
      <rPr>
        <sz val="11"/>
        <rFont val="Calibri Light"/>
        <family val="2"/>
        <scheme val="major"/>
      </rPr>
      <t xml:space="preserve">
2024 - CONSTITUCIÓN MESA 16/04/2024</t>
    </r>
    <r>
      <rPr>
        <sz val="11"/>
        <color theme="9" tint="-0.499984740745262"/>
        <rFont val="Calibri Light"/>
        <family val="2"/>
        <scheme val="major"/>
      </rPr>
      <t xml:space="preserve">
2024 - SEGUIMIENTO</t>
    </r>
  </si>
  <si>
    <t>MANIPULADO Y ENVASADO DE AGRIOS</t>
  </si>
  <si>
    <r>
      <rPr>
        <b/>
        <sz val="11"/>
        <rFont val="Calibri Light"/>
        <family val="2"/>
        <scheme val="major"/>
      </rPr>
      <t>23/06/2026
12/03/2026
26/11/2025</t>
    </r>
    <r>
      <rPr>
        <sz val="11"/>
        <rFont val="Calibri Light"/>
        <family val="2"/>
        <scheme val="major"/>
      </rPr>
      <t xml:space="preserve">
30/07/2025
25/07/2025
14/04/2025</t>
    </r>
  </si>
  <si>
    <r>
      <t xml:space="preserve">2026 - PREACUERDO
</t>
    </r>
    <r>
      <rPr>
        <sz val="11"/>
        <rFont val="Calibri Light"/>
        <family val="2"/>
        <scheme val="major"/>
      </rPr>
      <t>2026 - NEGOCIACIÓN
2025 - FIRMADA TS 2025
2025 - NEGOCIACIÓN
2025 - CONSTITUCIÓN MESA</t>
    </r>
  </si>
  <si>
    <t>PREACUERDO</t>
  </si>
  <si>
    <t>MANIPULADO Y ENVASADO DE FRUTA FRESCA Y HORTALIZAS</t>
  </si>
  <si>
    <r>
      <t xml:space="preserve">Mediación
Negociación
</t>
    </r>
    <r>
      <rPr>
        <b/>
        <sz val="11"/>
        <color theme="9" tint="-0.499984740745262"/>
        <rFont val="Calibri Light"/>
        <family val="2"/>
        <scheme val="major"/>
      </rPr>
      <t>Seguimiento</t>
    </r>
  </si>
  <si>
    <r>
      <t xml:space="preserve">2023-020-RN
2022-008-RN
2021-003-DA </t>
    </r>
    <r>
      <rPr>
        <b/>
        <sz val="11"/>
        <rFont val="Calibri Light"/>
        <family val="2"/>
        <scheme val="major"/>
      </rPr>
      <t/>
    </r>
  </si>
  <si>
    <r>
      <rPr>
        <strike/>
        <sz val="11"/>
        <color theme="9" tint="-0.499984740745262"/>
        <rFont val="Calibri Light"/>
        <family val="2"/>
        <scheme val="major"/>
      </rPr>
      <t xml:space="preserve">10/10/2023
29/09/2023
</t>
    </r>
    <r>
      <rPr>
        <sz val="11"/>
        <color theme="9" tint="-0.499984740745262"/>
        <rFont val="Calibri Light"/>
        <family val="2"/>
        <scheme val="major"/>
      </rPr>
      <t>18/09/2023</t>
    </r>
    <r>
      <rPr>
        <strike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 xml:space="preserve">29/08/2023 </t>
    </r>
    <r>
      <rPr>
        <strike/>
        <sz val="11"/>
        <color theme="9" tint="-0.499984740745262"/>
        <rFont val="Calibri Light"/>
        <family val="2"/>
        <scheme val="major"/>
      </rPr>
      <t xml:space="preserve">28/08/2023 </t>
    </r>
    <r>
      <rPr>
        <sz val="11"/>
        <color theme="9" tint="-0.499984740745262"/>
        <rFont val="Calibri Light"/>
        <family val="2"/>
        <scheme val="major"/>
      </rPr>
      <t xml:space="preserve">31/07/2023 </t>
    </r>
    <r>
      <rPr>
        <strike/>
        <sz val="11"/>
        <color theme="9" tint="-0.499984740745262"/>
        <rFont val="Calibri Light"/>
        <family val="2"/>
        <scheme val="major"/>
      </rPr>
      <t xml:space="preserve">27/07/2023 19/07/2023 </t>
    </r>
    <r>
      <rPr>
        <sz val="11"/>
        <color theme="9" tint="-0.499984740745262"/>
        <rFont val="Calibri Light"/>
        <family val="2"/>
        <scheme val="major"/>
      </rPr>
      <t xml:space="preserve">06/07/2023 </t>
    </r>
    <r>
      <rPr>
        <strike/>
        <sz val="11"/>
        <color theme="9" tint="-0.499984740745262"/>
        <rFont val="Calibri Light"/>
        <family val="2"/>
        <scheme val="major"/>
      </rPr>
      <t xml:space="preserve">13/06/2023 </t>
    </r>
    <r>
      <rPr>
        <sz val="11"/>
        <color theme="9" tint="-0.499984740745262"/>
        <rFont val="Calibri Light"/>
        <family val="2"/>
        <scheme val="major"/>
      </rPr>
      <t xml:space="preserve">31/05/2023 </t>
    </r>
    <r>
      <rPr>
        <strike/>
        <sz val="11"/>
        <color theme="9" tint="-0.499984740745262"/>
        <rFont val="Calibri Light"/>
        <family val="2"/>
        <scheme val="major"/>
      </rPr>
      <t xml:space="preserve">17/04/2023 </t>
    </r>
    <r>
      <rPr>
        <sz val="11"/>
        <color theme="9" tint="-0.499984740745262"/>
        <rFont val="Calibri Light"/>
        <family val="2"/>
        <scheme val="major"/>
      </rPr>
      <t xml:space="preserve">03/04/2023 23/03/2023 13/03/2023 </t>
    </r>
    <r>
      <rPr>
        <strike/>
        <sz val="11"/>
        <color theme="9" tint="-0.499984740745262"/>
        <rFont val="Calibri Light"/>
        <family val="2"/>
        <scheme val="major"/>
      </rPr>
      <t>25/11/2022</t>
    </r>
    <r>
      <rPr>
        <sz val="11"/>
        <color theme="9" tint="-0.499984740745262"/>
        <rFont val="Calibri Light"/>
        <family val="2"/>
        <scheme val="major"/>
      </rPr>
      <t xml:space="preserve"> 07/11/2022 24/10/2022 11/10/2022 </t>
    </r>
    <r>
      <rPr>
        <strike/>
        <sz val="11"/>
        <color theme="9" tint="-0.499984740745262"/>
        <rFont val="Calibri Light"/>
        <family val="2"/>
        <scheme val="major"/>
      </rPr>
      <t>01/04/2022</t>
    </r>
    <r>
      <rPr>
        <sz val="11"/>
        <color theme="9" tint="-0.499984740745262"/>
        <rFont val="Calibri Light"/>
        <family val="2"/>
        <scheme val="major"/>
      </rPr>
      <t xml:space="preserve">
18/03/2022 04/03/2022 17/02/2022 02/02/2022</t>
    </r>
  </si>
  <si>
    <t xml:space="preserve">2024-043-MN
2024-009-RN </t>
  </si>
  <si>
    <r>
      <rPr>
        <b/>
        <sz val="11"/>
        <color theme="9" tint="-0.499984740745262"/>
        <rFont val="Calibri Light"/>
        <family val="2"/>
        <scheme val="major"/>
      </rPr>
      <t>23/01/2025</t>
    </r>
    <r>
      <rPr>
        <strike/>
        <sz val="11"/>
        <color theme="9" tint="-0.499984740745262"/>
        <rFont val="Calibri Light"/>
        <family val="2"/>
        <scheme val="major"/>
      </rPr>
      <t xml:space="preserve">
20/11/2024
31/10/2024
01/10/2024</t>
    </r>
    <r>
      <rPr>
        <sz val="11"/>
        <color theme="9" tint="-0.499984740745262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18/09/2024</t>
    </r>
    <r>
      <rPr>
        <strike/>
        <sz val="11"/>
        <color theme="9" tint="-0.499984740745262"/>
        <rFont val="Calibri Light"/>
        <family val="2"/>
        <scheme val="major"/>
      </rPr>
      <t xml:space="preserve">
30/07/2024</t>
    </r>
    <r>
      <rPr>
        <sz val="11"/>
        <color theme="9" tint="-0.499984740745262"/>
        <rFont val="Calibri Light"/>
        <family val="2"/>
        <scheme val="major"/>
      </rPr>
      <t xml:space="preserve">
11/07/2024
</t>
    </r>
    <r>
      <rPr>
        <strike/>
        <sz val="11"/>
        <color theme="9" tint="-0.499984740745262"/>
        <rFont val="Calibri Light"/>
        <family val="2"/>
        <scheme val="major"/>
      </rPr>
      <t>27/06/2024</t>
    </r>
    <r>
      <rPr>
        <sz val="11"/>
        <color theme="9" tint="-0.499984740745262"/>
        <rFont val="Calibri Light"/>
        <family val="2"/>
        <scheme val="major"/>
      </rPr>
      <t xml:space="preserve">
04/06/2024
13/05/2024
06/05/2024
</t>
    </r>
    <r>
      <rPr>
        <strike/>
        <sz val="11"/>
        <color theme="9" tint="-0.499984740745262"/>
        <rFont val="Calibri Light"/>
        <family val="2"/>
        <scheme val="major"/>
      </rPr>
      <t>02/05/2024</t>
    </r>
    <r>
      <rPr>
        <sz val="11"/>
        <color theme="9" tint="-0.499984740745262"/>
        <rFont val="Calibri Light"/>
        <family val="2"/>
        <scheme val="major"/>
      </rPr>
      <t xml:space="preserve">
</t>
    </r>
    <r>
      <rPr>
        <strike/>
        <sz val="11"/>
        <color theme="9" tint="-0.499984740745262"/>
        <rFont val="Calibri Light"/>
        <family val="2"/>
        <scheme val="major"/>
      </rPr>
      <t>23/04/2024
03/04/2024</t>
    </r>
  </si>
  <si>
    <r>
      <rPr>
        <b/>
        <sz val="11"/>
        <color rgb="FFC00000"/>
        <rFont val="Calibri Light"/>
        <family val="2"/>
        <scheme val="major"/>
      </rPr>
      <t>2024-2026- NEGOCIACIÓN BLOQUEADA</t>
    </r>
    <r>
      <rPr>
        <sz val="11"/>
        <color theme="9" tint="-0.499984740745262"/>
        <rFont val="Calibri Light"/>
        <family val="2"/>
        <scheme val="major"/>
      </rPr>
      <t xml:space="preserve">
2024 -  MEDIACIÓN (CN)
</t>
    </r>
    <r>
      <rPr>
        <sz val="11"/>
        <color rgb="FFC00000"/>
        <rFont val="Calibri Light"/>
        <family val="2"/>
        <scheme val="major"/>
      </rPr>
      <t>2024 - NEGOCIACIÓN BLOQUEADA</t>
    </r>
    <r>
      <rPr>
        <sz val="11"/>
        <color theme="9" tint="-0.499984740745262"/>
        <rFont val="Calibri Light"/>
        <family val="2"/>
        <scheme val="major"/>
      </rPr>
      <t xml:space="preserve">
2021-2024 - NEGOCIACIÓN (CN)
2021 - SEGUIMIENTO
</t>
    </r>
  </si>
  <si>
    <t>MANIPULADO, ADEREZO, DESHUESO Y RELLENO DE ACEITUNAS</t>
  </si>
  <si>
    <t>Mediación
Seguimiento</t>
  </si>
  <si>
    <t xml:space="preserve">
2023-010-RN
2021-001-DA 2020-092-MN 2019-045-MC   </t>
  </si>
  <si>
    <r>
      <t xml:space="preserve">
08/09/2023 31/07/2023 </t>
    </r>
    <r>
      <rPr>
        <i/>
        <strike/>
        <sz val="11"/>
        <color theme="9" tint="-0.499984740745262"/>
        <rFont val="Calibri Light"/>
        <family val="2"/>
        <scheme val="major"/>
      </rPr>
      <t xml:space="preserve">27/07/2023 </t>
    </r>
    <r>
      <rPr>
        <i/>
        <sz val="11"/>
        <color theme="9" tint="-0.499984740745262"/>
        <rFont val="Calibri Light"/>
        <family val="2"/>
        <scheme val="major"/>
      </rPr>
      <t xml:space="preserve">20/07/2023 </t>
    </r>
    <r>
      <rPr>
        <i/>
        <strike/>
        <sz val="11"/>
        <color theme="9" tint="-0.499984740745262"/>
        <rFont val="Calibri Light"/>
        <family val="2"/>
        <scheme val="major"/>
      </rPr>
      <t>08/06/2023</t>
    </r>
    <r>
      <rPr>
        <i/>
        <sz val="11"/>
        <color theme="9" tint="-0.499984740745262"/>
        <rFont val="Calibri Light"/>
        <family val="2"/>
        <scheme val="major"/>
      </rPr>
      <t xml:space="preserve"> 29/05/2023 16/05/2023 05/05/2023 </t>
    </r>
    <r>
      <rPr>
        <i/>
        <strike/>
        <sz val="11"/>
        <color theme="9" tint="-0.499984740745262"/>
        <rFont val="Calibri Light"/>
        <family val="2"/>
        <scheme val="major"/>
      </rPr>
      <t xml:space="preserve">28/04/2023 21/04/2023 </t>
    </r>
    <r>
      <rPr>
        <i/>
        <sz val="11"/>
        <color theme="9" tint="-0.499984740745262"/>
        <rFont val="Calibri Light"/>
        <family val="2"/>
        <scheme val="major"/>
      </rPr>
      <t xml:space="preserve">08/03/2023 </t>
    </r>
    <r>
      <rPr>
        <i/>
        <strike/>
        <sz val="11"/>
        <color theme="9" tint="-0.499984740745262"/>
        <rFont val="Calibri Light"/>
        <family val="2"/>
        <scheme val="major"/>
      </rPr>
      <t xml:space="preserve">28/02/2023 17/02/2023 </t>
    </r>
    <r>
      <rPr>
        <i/>
        <sz val="11"/>
        <color theme="9" tint="-0.499984740745262"/>
        <rFont val="Calibri Light"/>
        <family val="2"/>
        <scheme val="major"/>
      </rPr>
      <t>01/02/2023</t>
    </r>
  </si>
  <si>
    <t>2025-086-MN</t>
  </si>
  <si>
    <r>
      <rPr>
        <b/>
        <sz val="11"/>
        <color theme="9" tint="-0.499984740745262"/>
        <rFont val="Calibri Light"/>
        <family val="2"/>
        <scheme val="major"/>
      </rPr>
      <t>30/06/2026
17/06/2026
01/06/2026</t>
    </r>
    <r>
      <rPr>
        <b/>
        <strike/>
        <sz val="11"/>
        <color theme="9" tint="-0.499984740745262"/>
        <rFont val="Calibri Light"/>
        <family val="2"/>
        <scheme val="major"/>
      </rPr>
      <t xml:space="preserve">
29/12/2025</t>
    </r>
    <r>
      <rPr>
        <sz val="11"/>
        <color theme="9" tint="-0.499984740745262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17/12/2025</t>
    </r>
    <r>
      <rPr>
        <sz val="11"/>
        <color theme="9" tint="-0.499984740745262"/>
        <rFont val="Calibri Light"/>
        <family val="2"/>
        <scheme val="major"/>
      </rPr>
      <t xml:space="preserve">
12/12/2025
02/12/2025
24/11/2025
17/11/2025
03/11/2025
20/10/2025
10/10/2025</t>
    </r>
  </si>
  <si>
    <r>
      <rPr>
        <b/>
        <sz val="11"/>
        <color theme="9" tint="-0.499984740745262"/>
        <rFont val="Calibri Light"/>
        <family val="2"/>
        <scheme val="major"/>
      </rPr>
      <t>2026 - MEDIACIÓN</t>
    </r>
    <r>
      <rPr>
        <sz val="11"/>
        <color rgb="FFC00000"/>
        <rFont val="Calibri Light"/>
        <family val="2"/>
        <scheme val="major"/>
      </rPr>
      <t xml:space="preserve">
2026 - NEGOCIACIÓN BLOQUEADA</t>
    </r>
    <r>
      <rPr>
        <sz val="11"/>
        <color theme="9" tint="-0.499984740745262"/>
        <rFont val="Calibri Light"/>
        <family val="2"/>
        <scheme val="major"/>
      </rPr>
      <t xml:space="preserve">
2025 - MEDIACIÓN</t>
    </r>
    <r>
      <rPr>
        <sz val="11"/>
        <rFont val="Calibri Light"/>
        <family val="2"/>
        <scheme val="major"/>
      </rPr>
      <t xml:space="preserve">
2025 - NEGOCIACIÓN
2025 - CONSTITUCIÓN MESA</t>
    </r>
  </si>
  <si>
    <t>EN MEDIACIÓN</t>
  </si>
  <si>
    <t>PUERTOS Y DÁRSENAS DEPORTIVAS DE LA REGIÓN DE MURCIA</t>
  </si>
  <si>
    <t>2026-019-MN</t>
  </si>
  <si>
    <r>
      <rPr>
        <b/>
        <sz val="11"/>
        <color rgb="FFC00000"/>
        <rFont val="Calibri Light"/>
        <family val="2"/>
        <scheme val="major"/>
      </rPr>
      <t>15/10/2026</t>
    </r>
    <r>
      <rPr>
        <b/>
        <sz val="11"/>
        <color theme="9" tint="-0.499984740745262"/>
        <rFont val="Calibri Light"/>
        <family val="2"/>
        <scheme val="major"/>
      </rPr>
      <t xml:space="preserve">
06/05/2026</t>
    </r>
    <r>
      <rPr>
        <strike/>
        <sz val="11"/>
        <color theme="9" tint="-0.499984740745262"/>
        <rFont val="Calibri Light"/>
        <family val="2"/>
        <scheme val="major"/>
      </rPr>
      <t xml:space="preserve">
28/04/2026
27/04/2026
23/04/2026</t>
    </r>
    <r>
      <rPr>
        <b/>
        <sz val="11"/>
        <color theme="9" tint="-0.499984740745262"/>
        <rFont val="Calibri Light"/>
        <family val="2"/>
        <scheme val="major"/>
      </rPr>
      <t xml:space="preserve">
12/03/2026</t>
    </r>
  </si>
  <si>
    <r>
      <rPr>
        <b/>
        <sz val="11"/>
        <color theme="9" tint="-0.499984740745262"/>
        <rFont val="Calibri Light"/>
        <family val="2"/>
        <scheme val="major"/>
      </rPr>
      <t>2026 - MEDIACIÓN</t>
    </r>
    <r>
      <rPr>
        <b/>
        <sz val="11"/>
        <rFont val="Calibri Light"/>
        <family val="2"/>
        <scheme val="major"/>
      </rPr>
      <t xml:space="preserve">
2025 - NEGOCIACIÓN</t>
    </r>
    <r>
      <rPr>
        <sz val="11"/>
        <rFont val="Calibri Light"/>
        <family val="2"/>
        <scheme val="major"/>
      </rPr>
      <t xml:space="preserve">
2025 - CONSTITUCIÓN MESA</t>
    </r>
  </si>
  <si>
    <t>CICLO INTEGRAL DEL AGUA</t>
  </si>
  <si>
    <t>2026-003-RN</t>
  </si>
  <si>
    <r>
      <rPr>
        <b/>
        <sz val="11"/>
        <color rgb="FFC00000"/>
        <rFont val="Calibri Light"/>
        <family val="2"/>
        <scheme val="major"/>
      </rPr>
      <t>02/09/2026</t>
    </r>
    <r>
      <rPr>
        <b/>
        <sz val="11"/>
        <color theme="9" tint="-0.499984740745262"/>
        <rFont val="Calibri Light"/>
        <family val="2"/>
        <scheme val="major"/>
      </rPr>
      <t xml:space="preserve">
14/07/2026
02/07/2026</t>
    </r>
    <r>
      <rPr>
        <b/>
        <sz val="11"/>
        <color rgb="FFC0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03/06/2026</t>
    </r>
    <r>
      <rPr>
        <b/>
        <sz val="11"/>
        <color rgb="FFC0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05/05/2026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29/04/2026
25/03/2026
26/02/2026
11/02/2026
11/02/2026
28/01/2026</t>
    </r>
  </si>
  <si>
    <r>
      <t xml:space="preserve">2026 - EN NEGOCIACIÓN
</t>
    </r>
    <r>
      <rPr>
        <sz val="11"/>
        <color theme="9" tint="-0.499984740745262"/>
        <rFont val="Calibri Light"/>
        <family val="2"/>
        <scheme val="major"/>
      </rPr>
      <t>2026 - CONSTITUCIÓN MESA 28/1/2026</t>
    </r>
  </si>
  <si>
    <t>COMERCIO EN GENERAL</t>
  </si>
  <si>
    <r>
      <rPr>
        <sz val="11"/>
        <color theme="9" tint="-0.499984740745262"/>
        <rFont val="Calibri Light"/>
        <family val="2"/>
        <scheme val="major"/>
      </rPr>
      <t>2026-021-RN
2026-017-RN
2026-016-RN
2026-015-RN
2026-014-RN
2026-011-RN</t>
    </r>
    <r>
      <rPr>
        <b/>
        <sz val="11"/>
        <color theme="9" tint="-0.499984740745262"/>
        <rFont val="Calibri Light"/>
        <family val="2"/>
        <scheme val="major"/>
      </rPr>
      <t xml:space="preserve">
2026-002-RN</t>
    </r>
  </si>
  <si>
    <r>
      <t xml:space="preserve">16/06/2026
03/06/2026
12/05/2026
21/04/2026
</t>
    </r>
    <r>
      <rPr>
        <sz val="11"/>
        <color theme="9" tint="-0.499984740745262"/>
        <rFont val="Calibri Light"/>
        <family val="2"/>
        <scheme val="major"/>
      </rPr>
      <t>24/02/2026</t>
    </r>
  </si>
  <si>
    <r>
      <rPr>
        <b/>
        <sz val="11"/>
        <color theme="9" tint="-0.499984740745262"/>
        <rFont val="Calibri Light"/>
        <family val="2"/>
        <scheme val="major"/>
      </rPr>
      <t>2026 - EN NEGOCIACIÓN</t>
    </r>
    <r>
      <rPr>
        <b/>
        <sz val="11"/>
        <color rgb="FFC00000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2026 - PENDIENTE CONSTITUIR MESA</t>
    </r>
  </si>
  <si>
    <t>DETALLISTAS, SUPERMERCADOS Y AUTOSERVICIOS DE ALIMENTACIÓN</t>
  </si>
  <si>
    <t>Si</t>
  </si>
  <si>
    <t>2025-024-RN</t>
  </si>
  <si>
    <r>
      <rPr>
        <b/>
        <sz val="11"/>
        <color rgb="FFC00000"/>
        <rFont val="Calibri Light"/>
        <family val="2"/>
        <scheme val="major"/>
      </rPr>
      <t xml:space="preserve">22/09/2026
</t>
    </r>
    <r>
      <rPr>
        <b/>
        <sz val="11"/>
        <color theme="9" tint="-0.499984740745262"/>
        <rFont val="Calibri Light"/>
        <family val="2"/>
        <scheme val="major"/>
      </rPr>
      <t>29/07/2026</t>
    </r>
    <r>
      <rPr>
        <b/>
        <sz val="11"/>
        <color rgb="FFC0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22/07/2026</t>
    </r>
    <r>
      <rPr>
        <b/>
        <sz val="11"/>
        <color rgb="FFC0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16/07/2026
09/07/2026</t>
    </r>
    <r>
      <rPr>
        <b/>
        <sz val="11"/>
        <color rgb="FFC0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24/06/2026</t>
    </r>
    <r>
      <rPr>
        <b/>
        <sz val="11"/>
        <color rgb="FFC0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15/06/2026
05/06/2026
16/04/2026
23/03/2026
18/12/2025</t>
    </r>
  </si>
  <si>
    <r>
      <t>2026 - EN NEGOCIACIÓN</t>
    </r>
    <r>
      <rPr>
        <b/>
        <sz val="11"/>
        <color rgb="FFC00000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2026 - SUSPENDIDA</t>
    </r>
    <r>
      <rPr>
        <sz val="11"/>
        <color theme="9" tint="-0.499984740745262"/>
        <rFont val="Calibri Light"/>
        <family val="2"/>
        <scheme val="major"/>
      </rPr>
      <t xml:space="preserve">
2026 - EN NEGOCIACIÓN</t>
    </r>
    <r>
      <rPr>
        <b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2025 - CONSTITUCIÓN MESA 18/12/2025</t>
    </r>
  </si>
  <si>
    <t>EXPLOTACIÓN DE CAMPOS DE GOLF Y SERVICIOS ANEXOS</t>
  </si>
  <si>
    <t>Mediación
Negociación</t>
  </si>
  <si>
    <t>2026-035-MN
2026-006-RN</t>
  </si>
  <si>
    <r>
      <rPr>
        <b/>
        <sz val="11"/>
        <color rgb="FFC00000"/>
        <rFont val="Calibri Light"/>
        <family val="2"/>
        <scheme val="major"/>
      </rPr>
      <t xml:space="preserve">17/09/2026
</t>
    </r>
    <r>
      <rPr>
        <b/>
        <sz val="11"/>
        <color theme="9" tint="-0.499984740745262"/>
        <rFont val="Calibri Light"/>
        <family val="2"/>
        <scheme val="major"/>
      </rPr>
      <t>24/07/2026</t>
    </r>
    <r>
      <rPr>
        <b/>
        <sz val="11"/>
        <color rgb="FFC0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14/07/2026
26/06/2026
27/05/2026
14/05/2026
27/04/2026
30/03/2026
16/02/2026
26/01/2026</t>
    </r>
  </si>
  <si>
    <r>
      <t xml:space="preserve">2026 - EN MEDIACIÓN
2026 - EN NEGOCIACIÓN
</t>
    </r>
    <r>
      <rPr>
        <sz val="11"/>
        <color theme="9" tint="-0.499984740745262"/>
        <rFont val="Calibri Light"/>
        <family val="2"/>
        <scheme val="major"/>
      </rPr>
      <t>2026 - CONSTITUCIÓN MESA 26/1/2026</t>
    </r>
  </si>
  <si>
    <t>HOSTELERÍA</t>
  </si>
  <si>
    <t>2026-007-DA</t>
  </si>
  <si>
    <t>13/07/2026
23/06/2026
28/05/2026
11/05/2026</t>
  </si>
  <si>
    <r>
      <rPr>
        <b/>
        <sz val="11"/>
        <rFont val="Calibri Light"/>
        <family val="2"/>
        <scheme val="major"/>
      </rPr>
      <t>2026 - EN NEGOCIACIÓN</t>
    </r>
    <r>
      <rPr>
        <sz val="11"/>
        <rFont val="Calibri Light"/>
        <family val="2"/>
        <scheme val="major"/>
      </rPr>
      <t xml:space="preserve">
2026 - CONSTITUCIÓN MESA</t>
    </r>
  </si>
  <si>
    <t>INDUSTRIA SIDEROMETALÚRGICA</t>
  </si>
  <si>
    <r>
      <t xml:space="preserve">2026-074-MN
</t>
    </r>
    <r>
      <rPr>
        <sz val="11"/>
        <color theme="9" tint="-0.499984740745262"/>
        <rFont val="Calibri Light"/>
        <family val="2"/>
        <scheme val="major"/>
      </rPr>
      <t>2026-008-DA</t>
    </r>
  </si>
  <si>
    <t>24/07/2026
10/07/2026
06/07/2026
04/06/2026</t>
  </si>
  <si>
    <r>
      <rPr>
        <b/>
        <sz val="11"/>
        <color theme="9" tint="-0.499984740745262"/>
        <rFont val="Calibri Light"/>
        <family val="2"/>
        <scheme val="major"/>
      </rPr>
      <t>2026 - MEDIACIÓN</t>
    </r>
    <r>
      <rPr>
        <b/>
        <sz val="11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>2026 - EN NEGOCIACIÓN
2026 - CONSTITUCIÓN MESA</t>
    </r>
  </si>
  <si>
    <t>INDUSTRIAS PIMENTONERAS</t>
  </si>
  <si>
    <t>2026-001-RN</t>
  </si>
  <si>
    <r>
      <rPr>
        <b/>
        <sz val="11"/>
        <color rgb="FFC00000"/>
        <rFont val="Calibri Light"/>
        <family val="2"/>
        <scheme val="major"/>
      </rPr>
      <t xml:space="preserve">28/08/2026
</t>
    </r>
    <r>
      <rPr>
        <strike/>
        <sz val="11"/>
        <color theme="9" tint="-0.499984740745262"/>
        <rFont val="Calibri Light"/>
        <family val="2"/>
        <scheme val="major"/>
      </rPr>
      <t>31/07/2026</t>
    </r>
    <r>
      <rPr>
        <b/>
        <sz val="11"/>
        <color rgb="FFC0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09/07/2026</t>
    </r>
    <r>
      <rPr>
        <strike/>
        <sz val="11"/>
        <color theme="9" tint="-0.499984740745262"/>
        <rFont val="Calibri Light"/>
        <family val="2"/>
        <scheme val="major"/>
      </rPr>
      <t xml:space="preserve">
05/06/2026</t>
    </r>
    <r>
      <rPr>
        <b/>
        <sz val="11"/>
        <color theme="9" tint="-0.499984740745262"/>
        <rFont val="Calibri Light"/>
        <family val="2"/>
        <scheme val="major"/>
      </rPr>
      <t xml:space="preserve">
29/05/2026
22/05/2026
15/05/2026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 xml:space="preserve">24/04/2026
</t>
    </r>
    <r>
      <rPr>
        <strike/>
        <sz val="11"/>
        <color theme="9" tint="-0.499984740745262"/>
        <rFont val="Calibri Light"/>
        <family val="2"/>
        <scheme val="major"/>
      </rPr>
      <t>10/04/2026</t>
    </r>
    <r>
      <rPr>
        <b/>
        <sz val="11"/>
        <color theme="9" tint="-0.499984740745262"/>
        <rFont val="Calibri Light"/>
        <family val="2"/>
        <scheme val="major"/>
      </rPr>
      <t xml:space="preserve">
30/03/2026
03/03/2026
</t>
    </r>
    <r>
      <rPr>
        <strike/>
        <sz val="11"/>
        <color theme="9" tint="-0.499984740745262"/>
        <rFont val="Calibri Light"/>
        <family val="2"/>
        <scheme val="major"/>
      </rPr>
      <t>19/02/2026</t>
    </r>
    <r>
      <rPr>
        <b/>
        <sz val="11"/>
        <color theme="9" tint="-0.499984740745262"/>
        <rFont val="Calibri Light"/>
        <family val="2"/>
        <scheme val="major"/>
      </rPr>
      <t xml:space="preserve">
30/01/2026
16/01/2026</t>
    </r>
  </si>
  <si>
    <r>
      <t xml:space="preserve">2026 - PREACUERDO
</t>
    </r>
    <r>
      <rPr>
        <sz val="11"/>
        <color theme="9" tint="-0.499984740745262"/>
        <rFont val="Calibri Light"/>
        <family val="2"/>
        <scheme val="major"/>
      </rPr>
      <t>2026 - EN NEGOCIACIÓN</t>
    </r>
    <r>
      <rPr>
        <b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2026 - CONSTITUCIÓN MESA 16/1/2026</t>
    </r>
  </si>
  <si>
    <t>INDUSTRIAS VINÍCOLAS Y ALCOHOLERAS</t>
  </si>
  <si>
    <t>Vigencia pactada CC</t>
  </si>
  <si>
    <t>INSTALACIONES DEPORTIVAS PARA EL SECTOR PÚBLICO</t>
  </si>
  <si>
    <t>2026-020-RN</t>
  </si>
  <si>
    <r>
      <rPr>
        <strike/>
        <sz val="11"/>
        <color theme="9" tint="-0.499984740745262"/>
        <rFont val="Calibri Light"/>
        <family val="2"/>
        <scheme val="major"/>
      </rPr>
      <t>24/04/2026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strike/>
        <sz val="11"/>
        <color theme="9" tint="-0.499984740745262"/>
        <rFont val="Calibri Light"/>
        <family val="2"/>
        <scheme val="major"/>
      </rPr>
      <t>16/04/2026</t>
    </r>
    <r>
      <rPr>
        <b/>
        <sz val="11"/>
        <color theme="9" tint="-0.499984740745262"/>
        <rFont val="Calibri Light"/>
        <family val="2"/>
        <scheme val="major"/>
      </rPr>
      <t xml:space="preserve">
18/03/2026
</t>
    </r>
    <r>
      <rPr>
        <b/>
        <sz val="11"/>
        <rFont val="Calibri Light"/>
        <family val="2"/>
        <scheme val="major"/>
      </rPr>
      <t>26/02/2026</t>
    </r>
  </si>
  <si>
    <r>
      <rPr>
        <b/>
        <sz val="11"/>
        <color rgb="FFC00000"/>
        <rFont val="Calibri Light"/>
        <family val="2"/>
        <scheme val="major"/>
      </rPr>
      <t>2026 - BLOQUEADA NEGOCIACIÓN</t>
    </r>
    <r>
      <rPr>
        <b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2026 - EN NEGOCIACIÓN</t>
    </r>
    <r>
      <rPr>
        <b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>2026 - CONSTITUCIÓN MESA 26/2/2026</t>
    </r>
  </si>
  <si>
    <t>MAYORISTAS DE ALIMENTACIÓN</t>
  </si>
  <si>
    <t xml:space="preserve">Negociación </t>
  </si>
  <si>
    <t>2025-023-RN</t>
  </si>
  <si>
    <r>
      <t xml:space="preserve">2026 - PREACUERDO
</t>
    </r>
    <r>
      <rPr>
        <sz val="11"/>
        <color theme="9" tint="-0.499984740745262"/>
        <rFont val="Calibri Light"/>
        <family val="2"/>
        <scheme val="major"/>
      </rPr>
      <t xml:space="preserve">
2026 - EN NEGOCIACIÓN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2026 - SUSPENDIDA</t>
    </r>
    <r>
      <rPr>
        <sz val="11"/>
        <color theme="9" tint="-0.499984740745262"/>
        <rFont val="Calibri Light"/>
        <family val="2"/>
        <scheme val="major"/>
      </rPr>
      <t xml:space="preserve">
2026 - EN NEGOCIACIÓN</t>
    </r>
    <r>
      <rPr>
        <b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2025 - CONSTITUCIÓN MESA 18/12/2025</t>
    </r>
  </si>
  <si>
    <t>RECOLECTORES DE CÍTRICOS</t>
  </si>
  <si>
    <t>2026-009-DA</t>
  </si>
  <si>
    <t>2026 - PENDIENTE CONSTITUCIÓN MESA</t>
  </si>
  <si>
    <t>SIN CONSTITUIR MESA</t>
  </si>
  <si>
    <t>TRANSPORTES URBANOS Y REGULARES DE CERCANÍAS DE VIAJEROS</t>
  </si>
  <si>
    <r>
      <t xml:space="preserve">
</t>
    </r>
    <r>
      <rPr>
        <b/>
        <sz val="11"/>
        <color theme="9" tint="-0.499984740745262"/>
        <rFont val="Calibri Light"/>
        <family val="2"/>
        <scheme val="major"/>
      </rPr>
      <t>Mediación</t>
    </r>
    <r>
      <rPr>
        <sz val="11"/>
        <color theme="9" tint="-0.499984740745262"/>
        <rFont val="Calibri Light"/>
        <family val="2"/>
        <scheme val="major"/>
      </rPr>
      <t xml:space="preserve">
Seguimiento
Negociación
</t>
    </r>
  </si>
  <si>
    <t>2026-067-MH
2026-052-MN
2026-012-RN</t>
  </si>
  <si>
    <r>
      <t>30/06/2026
26/06/2026
12/06/2026</t>
    </r>
    <r>
      <rPr>
        <b/>
        <sz val="11"/>
        <rFont val="Calibri Light"/>
        <family val="2"/>
        <scheme val="major"/>
      </rPr>
      <t xml:space="preserve">
11/03/2026</t>
    </r>
    <r>
      <rPr>
        <b/>
        <sz val="11"/>
        <color theme="9" tint="-0.499984740745262"/>
        <rFont val="Calibri Light"/>
        <family val="2"/>
        <scheme val="major"/>
      </rPr>
      <t xml:space="preserve">
23/02/2026</t>
    </r>
  </si>
  <si>
    <r>
      <rPr>
        <b/>
        <sz val="11"/>
        <color rgb="FFC00000"/>
        <rFont val="Calibri Light"/>
        <family val="2"/>
        <scheme val="major"/>
      </rPr>
      <t>2026 - BLOQUEADA NEGOCIACIÓN</t>
    </r>
    <r>
      <rPr>
        <b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2026 - HUELGA
2026 - MEDIACIÓN</t>
    </r>
    <r>
      <rPr>
        <sz val="11"/>
        <rFont val="Calibri Light"/>
        <family val="2"/>
        <scheme val="major"/>
      </rPr>
      <t xml:space="preserve">
2026 - EN NEGOCIACIÓN
</t>
    </r>
    <r>
      <rPr>
        <sz val="11"/>
        <color theme="9" tint="-0.499984740745262"/>
        <rFont val="Calibri Light"/>
        <family val="2"/>
        <scheme val="major"/>
      </rPr>
      <t>2026 - CONSTITUCIÓN MESA 23/02/2026</t>
    </r>
  </si>
  <si>
    <t>EMPRESAS COLABORADORAS DE LA GESTIÓN DE TRIBUTOS</t>
  </si>
  <si>
    <t>25/11/2025
28/02/2023</t>
  </si>
  <si>
    <r>
      <t xml:space="preserve">2023-017-RN </t>
    </r>
    <r>
      <rPr>
        <i/>
        <sz val="11"/>
        <color theme="9" tint="-0.499984740745262"/>
        <rFont val="Calibri Light"/>
        <family val="2"/>
        <scheme val="major"/>
      </rPr>
      <t>2022-026-RN 2019-001-RN</t>
    </r>
  </si>
  <si>
    <r>
      <t>17/11/2023</t>
    </r>
    <r>
      <rPr>
        <strike/>
        <sz val="11"/>
        <color theme="9" tint="-0.499984740745262"/>
        <rFont val="Calibri Light"/>
        <family val="2"/>
        <scheme val="major"/>
      </rPr>
      <t xml:space="preserve">
06/10/2023</t>
    </r>
    <r>
      <rPr>
        <sz val="11"/>
        <color theme="9" tint="-0.499984740745262"/>
        <rFont val="Calibri Light"/>
        <family val="2"/>
        <scheme val="major"/>
      </rPr>
      <t xml:space="preserve">
29/09/2023
20/07/2023  13/07/2023 10/07/2023 26/06/2023 19/06/2023
29/05/2023 
</t>
    </r>
    <r>
      <rPr>
        <strike/>
        <sz val="11"/>
        <color theme="9" tint="-0.499984740745262"/>
        <rFont val="Calibri Light"/>
        <family val="2"/>
        <scheme val="major"/>
      </rPr>
      <t>27/04/2023</t>
    </r>
    <r>
      <rPr>
        <sz val="11"/>
        <color theme="9" tint="-0.499984740745262"/>
        <rFont val="Calibri Light"/>
        <family val="2"/>
        <scheme val="major"/>
      </rPr>
      <t xml:space="preserve">
18/04/2023 12/04/2023 28/03/2023 23/03/2023 </t>
    </r>
    <r>
      <rPr>
        <strike/>
        <sz val="11"/>
        <color theme="9" tint="-0.499984740745262"/>
        <rFont val="Calibri Light"/>
        <family val="2"/>
        <scheme val="major"/>
      </rPr>
      <t xml:space="preserve">21/03/2023 </t>
    </r>
    <r>
      <rPr>
        <sz val="11"/>
        <color theme="9" tint="-0.499984740745262"/>
        <rFont val="Calibri Light"/>
        <family val="2"/>
        <scheme val="major"/>
      </rPr>
      <t>14/03/2023 06/03/2023</t>
    </r>
  </si>
  <si>
    <r>
      <t xml:space="preserve">2025-025-RN
2025-016-RN
</t>
    </r>
    <r>
      <rPr>
        <sz val="11"/>
        <color theme="9" tint="-0.499984740745262"/>
        <rFont val="Calibri Light"/>
        <family val="2"/>
        <scheme val="major"/>
      </rPr>
      <t>2024-008-RN</t>
    </r>
  </si>
  <si>
    <r>
      <rPr>
        <b/>
        <sz val="11"/>
        <color theme="9" tint="-0.499984740745262"/>
        <rFont val="Calibri Light"/>
        <family val="2"/>
        <scheme val="major"/>
      </rPr>
      <t>12/06/2026</t>
    </r>
    <r>
      <rPr>
        <b/>
        <strike/>
        <sz val="11"/>
        <color theme="9" tint="-0.499984740745262"/>
        <rFont val="Calibri Light"/>
        <family val="2"/>
        <scheme val="major"/>
      </rPr>
      <t xml:space="preserve">
27/03/2026</t>
    </r>
    <r>
      <rPr>
        <b/>
        <sz val="11"/>
        <color theme="9" tint="-0.499984740745262"/>
        <rFont val="Calibri Light"/>
        <family val="2"/>
        <scheme val="major"/>
      </rPr>
      <t xml:space="preserve">
06/03/2026
20/02/2026
</t>
    </r>
    <r>
      <rPr>
        <b/>
        <strike/>
        <sz val="11"/>
        <color theme="9" tint="-0.499984740745262"/>
        <rFont val="Calibri Light"/>
        <family val="2"/>
        <scheme val="major"/>
      </rPr>
      <t>19/02/2026</t>
    </r>
    <r>
      <rPr>
        <b/>
        <sz val="11"/>
        <color theme="9" tint="-0.499984740745262"/>
        <rFont val="Calibri Light"/>
        <family val="2"/>
        <scheme val="major"/>
      </rPr>
      <t xml:space="preserve">
29/01/2026
08/01/2026
29/05/2025
</t>
    </r>
    <r>
      <rPr>
        <b/>
        <sz val="11"/>
        <rFont val="Calibri Light"/>
        <family val="2"/>
        <scheme val="major"/>
      </rPr>
      <t>30/04/2025</t>
    </r>
    <r>
      <rPr>
        <b/>
        <sz val="11"/>
        <color theme="9" tint="-0.499984740745262"/>
        <rFont val="Calibri Light"/>
        <family val="2"/>
        <scheme val="major"/>
      </rPr>
      <t xml:space="preserve">
30/10/2024</t>
    </r>
    <r>
      <rPr>
        <sz val="11"/>
        <color theme="9" tint="-0.499984740745262"/>
        <rFont val="Calibri Light"/>
        <family val="2"/>
        <scheme val="major"/>
      </rPr>
      <t xml:space="preserve">
05/06/2024
09/05/2024
</t>
    </r>
    <r>
      <rPr>
        <b/>
        <sz val="11"/>
        <color theme="9" tint="-0.499984740745262"/>
        <rFont val="Calibri Light"/>
        <family val="2"/>
        <scheme val="major"/>
      </rPr>
      <t>09/04/2024</t>
    </r>
    <r>
      <rPr>
        <sz val="11"/>
        <color theme="9" tint="-0.499984740745262"/>
        <rFont val="Calibri Light"/>
        <family val="2"/>
        <scheme val="major"/>
      </rPr>
      <t xml:space="preserve">
19/01/2024</t>
    </r>
  </si>
  <si>
    <r>
      <rPr>
        <b/>
        <sz val="11"/>
        <color rgb="FFC00000"/>
        <rFont val="Calibri Light"/>
        <family val="2"/>
        <scheme val="major"/>
      </rPr>
      <t>2026 - NEGOCIACIÓN SUSPENDIDA</t>
    </r>
    <r>
      <rPr>
        <sz val="11"/>
        <color theme="9" tint="-0.499984740745262"/>
        <rFont val="Calibri Light"/>
        <family val="2"/>
        <scheme val="major"/>
      </rPr>
      <t xml:space="preserve">
2025-2026 - EN NEGOCIACIÓN
2025 - CONSTITUCIÓN MESA 25/11/2025</t>
    </r>
    <r>
      <rPr>
        <b/>
        <sz val="11"/>
        <color theme="9" tint="-0.499984740745262"/>
        <rFont val="Calibri Light"/>
        <family val="2"/>
        <scheme val="major"/>
      </rPr>
      <t xml:space="preserve">
2024 - FIRMADO CONVENIO (OMAL) 09/04/2024 </t>
    </r>
    <r>
      <rPr>
        <sz val="11"/>
        <color theme="9" tint="-0.499984740745262"/>
        <rFont val="Calibri Light"/>
        <family val="2"/>
        <scheme val="major"/>
      </rPr>
      <t xml:space="preserve">
2023-2024 - NEGOCIACIÓN
2023 - CONSTITUCIÓN MESA 23/03/2023</t>
    </r>
  </si>
  <si>
    <r>
      <rPr>
        <b/>
        <sz val="11"/>
        <color rgb="FFC00000"/>
        <rFont val="Calibri Light"/>
        <family val="2"/>
        <scheme val="major"/>
      </rPr>
      <t xml:space="preserve">PUBLICACIÓN PENDIENTE
REGISTRO PENDIENTE
</t>
    </r>
    <r>
      <rPr>
        <sz val="11"/>
        <color rgb="FFC00000"/>
        <rFont val="Calibri Light"/>
        <family val="2"/>
        <scheme val="major"/>
      </rPr>
      <t>2026 - SUBSANACIÓN ART.45 12/6/2026
2026 - SENTENCIA TSJ  19/05/2026</t>
    </r>
    <r>
      <rPr>
        <b/>
        <sz val="11"/>
        <color rgb="FFC00000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2026 - SEÑALAMIENTO 07/05/2026
2026 - IMPUGNACIÓN ANTE JURISIDICCIÓN SOCIAL 23/3/2026</t>
    </r>
    <r>
      <rPr>
        <sz val="11"/>
        <color rgb="FFFF0000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>2025 - ALEGACIONES 01/08/2025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2025 - COMUNIC. 3ª 25/07/2025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>2025 - ALEGACIONES 30/04/2025</t>
    </r>
    <r>
      <rPr>
        <sz val="11"/>
        <color rgb="FFFF0000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2025 -  COMUNIC. SUBSANACIÓN 2ª 04/02/2025</t>
    </r>
    <r>
      <rPr>
        <sz val="11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2024 - SUBSANACIÓN (OMAL) 30/10/2024</t>
    </r>
    <r>
      <rPr>
        <sz val="11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2024 - COMUNIC. SUBSANACIÓN 08/07/2024</t>
    </r>
    <r>
      <rPr>
        <sz val="11"/>
        <rFont val="Calibri Light"/>
        <family val="2"/>
        <scheme val="major"/>
      </rPr>
      <t xml:space="preserve">
2024 - PRESENTADO A REGISTRO 05/06/2024</t>
    </r>
  </si>
  <si>
    <t xml:space="preserve">NO PUBLICADO
NO REGISTRADO
</t>
  </si>
  <si>
    <t>ESPECIAS NATURALES, CONDIMENTOS Y HERBORISTERÍA (PREPARADO Y EMPAQUETADO)</t>
  </si>
  <si>
    <t>2026-004-RN</t>
  </si>
  <si>
    <r>
      <t xml:space="preserve">19/06/2026
29/05/2026
15/05/2026
24/04/2026
</t>
    </r>
    <r>
      <rPr>
        <strike/>
        <sz val="11"/>
        <color theme="9" tint="-0.499984740745262"/>
        <rFont val="Calibri Light"/>
        <family val="2"/>
        <scheme val="major"/>
      </rPr>
      <t>10/04/2026</t>
    </r>
    <r>
      <rPr>
        <b/>
        <sz val="11"/>
        <color theme="9" tint="-0.499984740745262"/>
        <rFont val="Calibri Light"/>
        <family val="2"/>
        <scheme val="major"/>
      </rPr>
      <t xml:space="preserve">
30/03/2026
03/03/2026
</t>
    </r>
    <r>
      <rPr>
        <strike/>
        <sz val="11"/>
        <color theme="9" tint="-0.499984740745262"/>
        <rFont val="Calibri Light"/>
        <family val="2"/>
        <scheme val="major"/>
      </rPr>
      <t>19/02/2026</t>
    </r>
    <r>
      <rPr>
        <b/>
        <sz val="11"/>
        <color theme="9" tint="-0.499984740745262"/>
        <rFont val="Calibri Light"/>
        <family val="2"/>
        <scheme val="major"/>
      </rPr>
      <t xml:space="preserve">
30/01/2026
16/01/2026</t>
    </r>
  </si>
  <si>
    <r>
      <t xml:space="preserve">2026 - FIRMADO CONVENIO 19/06/2026
</t>
    </r>
    <r>
      <rPr>
        <sz val="11"/>
        <color theme="9" tint="-0.499984740745262"/>
        <rFont val="Calibri Light"/>
        <family val="2"/>
        <scheme val="major"/>
      </rPr>
      <t>2026 - PREACUERDO 29/5/2026</t>
    </r>
    <r>
      <rPr>
        <b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2026 - EN NEGOCIACIÓN</t>
    </r>
    <r>
      <rPr>
        <b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2026 - CONSTITUCIÓN MESA 16/1/2026</t>
    </r>
  </si>
  <si>
    <r>
      <rPr>
        <b/>
        <sz val="11"/>
        <color rgb="FFC00000"/>
        <rFont val="Calibri Light"/>
        <family val="2"/>
        <scheme val="major"/>
      </rPr>
      <t>2026 - COMUNIC. SUBSANAC. 22/07/2026</t>
    </r>
    <r>
      <rPr>
        <b/>
        <sz val="11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>2026 - PRESENTACC. REGISTRO 02/07/2026</t>
    </r>
  </si>
  <si>
    <t>EN REGISTRO</t>
  </si>
  <si>
    <t>OFICINAS DE COLEGIOS PROFESIONALES</t>
  </si>
  <si>
    <t>2025-022-RN</t>
  </si>
  <si>
    <r>
      <t>26/06/2026</t>
    </r>
    <r>
      <rPr>
        <b/>
        <strike/>
        <sz val="11"/>
        <color theme="9" tint="-0.499984740745262"/>
        <rFont val="Calibri Light"/>
        <family val="2"/>
        <scheme val="major"/>
      </rPr>
      <t xml:space="preserve">
12/06/2026</t>
    </r>
    <r>
      <rPr>
        <b/>
        <sz val="11"/>
        <color rgb="FFC0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19/05/2026
21/04/2026
23/03/2026
04/03/2026
16/02/2026
20/01/2026</t>
    </r>
    <r>
      <rPr>
        <strike/>
        <sz val="11"/>
        <color theme="9" tint="-0.499984740745262"/>
        <rFont val="Calibri Light"/>
        <family val="2"/>
        <scheme val="major"/>
      </rPr>
      <t xml:space="preserve">
16/12/2025</t>
    </r>
    <r>
      <rPr>
        <b/>
        <sz val="11"/>
        <color theme="9" tint="-0.499984740745262"/>
        <rFont val="Calibri Light"/>
        <family val="2"/>
        <scheme val="major"/>
      </rPr>
      <t xml:space="preserve">
12/11/2025</t>
    </r>
  </si>
  <si>
    <r>
      <t xml:space="preserve">2026 - FIRMA CONVENIO OMAL 26/06/2026
</t>
    </r>
    <r>
      <rPr>
        <sz val="11"/>
        <color theme="9" tint="-0.499984740745262"/>
        <rFont val="Calibri Light"/>
        <family val="2"/>
        <scheme val="major"/>
      </rPr>
      <t>2026 - EN NEGOCIACIÓN</t>
    </r>
    <r>
      <rPr>
        <b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2025 - CONSTITUCIÓN MESA 12/11/2025</t>
    </r>
  </si>
  <si>
    <t>2026 - PRESENTACC. REGISTRO 23/07/2026</t>
  </si>
  <si>
    <t>OFICINAS Y DESPACHOS</t>
  </si>
  <si>
    <t>2026-014-DA</t>
  </si>
  <si>
    <t>30/06/2025
27/02/2025</t>
  </si>
  <si>
    <r>
      <t>2025 - FIRMADO CONVENIO 30/06/2025
2025 - NEGOCIACIÓN</t>
    </r>
    <r>
      <rPr>
        <sz val="11"/>
        <rFont val="Calibri Light"/>
        <family val="2"/>
        <scheme val="major"/>
      </rPr>
      <t xml:space="preserve">
2025 - CONSTITUCIÓN MESA 27/02/2025</t>
    </r>
    <r>
      <rPr>
        <b/>
        <sz val="11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>2024 - FIRMADA TS 2023-2024 10/12/2024</t>
    </r>
  </si>
  <si>
    <r>
      <rPr>
        <b/>
        <sz val="11"/>
        <color rgb="FFC00000"/>
        <rFont val="Calibri Light"/>
        <family val="2"/>
        <scheme val="major"/>
      </rPr>
      <t>PUBLICACIÓN PENDIENTE
REGISTRO PENDIENTE</t>
    </r>
    <r>
      <rPr>
        <sz val="11"/>
        <color rgb="FFC00000"/>
        <rFont val="Calibri Light"/>
        <family val="2"/>
        <scheme val="major"/>
      </rPr>
      <t xml:space="preserve">
</t>
    </r>
    <r>
      <rPr>
        <b/>
        <sz val="11"/>
        <color rgb="FFC00000"/>
        <rFont val="Calibri Light"/>
        <family val="2"/>
        <scheme val="major"/>
      </rPr>
      <t xml:space="preserve">2026 - ARCHIVO 25/2/2026
</t>
    </r>
    <r>
      <rPr>
        <sz val="11"/>
        <color rgb="FFC00000"/>
        <rFont val="Calibri Light"/>
        <family val="2"/>
        <scheme val="major"/>
      </rPr>
      <t xml:space="preserve">
2025 - COMUNIC. SUBSANACIÓN 4ª 23/12/2025</t>
    </r>
    <r>
      <rPr>
        <sz val="11"/>
        <color rgb="FFFF0000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>2025 - ACTA SUBSANACIÓN 15/12/2025</t>
    </r>
    <r>
      <rPr>
        <sz val="11"/>
        <color rgb="FFFF0000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2025 - COMUNIC. SUBSANACIÓN 3ª 09/12/2025</t>
    </r>
    <r>
      <rPr>
        <sz val="11"/>
        <color rgb="FFFF0000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>2025 - ACTA SUBSANACIÓN 08/10/2025</t>
    </r>
    <r>
      <rPr>
        <sz val="11"/>
        <color rgb="FFFF0000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2025 - COMUNIC. SUBSANACIÓN 2ª 30/09/2025</t>
    </r>
    <r>
      <rPr>
        <sz val="11"/>
        <color rgb="FFFF0000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>2025 - ACTA SUBSANACIÓN 22/09/2025</t>
    </r>
    <r>
      <rPr>
        <sz val="11"/>
        <color rgb="FFFF0000"/>
        <rFont val="Calibri Light"/>
        <family val="2"/>
        <scheme val="major"/>
      </rPr>
      <t xml:space="preserve">
</t>
    </r>
    <r>
      <rPr>
        <sz val="11"/>
        <color rgb="FFC00000"/>
        <rFont val="Calibri Light"/>
        <family val="2"/>
        <scheme val="major"/>
      </rPr>
      <t>2025 - COMUNIC. SUBSANACIÓN 10/09/2025</t>
    </r>
    <r>
      <rPr>
        <sz val="11"/>
        <rFont val="Calibri Light"/>
        <family val="2"/>
        <scheme val="major"/>
      </rPr>
      <t xml:space="preserve">
2025 - PRESENTADO A REGISTRO 02/07/2025
2025 - PUBLICADA BORM (TS 2023-2024) 03/01/2025
2024 - REGISTRADA (TS 2023-2024) 19/12/2024
2024 - PRESENTADA A REGISTRO (TS 2023-2024)</t>
    </r>
  </si>
  <si>
    <t xml:space="preserve">NO PUBLICADO
NO REGISTRADO
ARCHIVADO
</t>
  </si>
  <si>
    <t>ASERRÍO Y FABRICACIÓN DE ENVASES, EMBALAJES Y PALETAS DE MADERA</t>
  </si>
  <si>
    <t>2021-011-DA</t>
  </si>
  <si>
    <t>2024-016-RN</t>
  </si>
  <si>
    <t>06/05/2024
12/03/2024
04/03/2024</t>
  </si>
  <si>
    <t xml:space="preserve">2024 - FIRMADO CONVENIO 12/03/2024 </t>
  </si>
  <si>
    <r>
      <t xml:space="preserve">2024 - PUBLICADO BORM 29/05/2024
</t>
    </r>
    <r>
      <rPr>
        <sz val="11"/>
        <rFont val="Calibri Light"/>
        <family val="2"/>
        <scheme val="major"/>
      </rPr>
      <t>2024 - REGISTRADO 08/05/2024
2024 - SUBSANACIÓN 06/05/2024
2024 - COMUNIC. SUBSANACIÓN 22/04/2024 
2024 - PRESENTADO A REGISTRO 09/04/2024</t>
    </r>
  </si>
  <si>
    <t>PUBLICADO 2024</t>
  </si>
  <si>
    <t>CONSTRUCCIÓN Y OBRAS PÚBLICAS</t>
  </si>
  <si>
    <t>2024 - FIRMADO CL 2025 22/11/2024</t>
  </si>
  <si>
    <r>
      <rPr>
        <b/>
        <sz val="11"/>
        <rFont val="Calibri Light"/>
        <family val="2"/>
        <scheme val="major"/>
      </rPr>
      <t xml:space="preserve">2025 - PUBLICADO BORM (CL2025) 03/01/2025
</t>
    </r>
    <r>
      <rPr>
        <sz val="11"/>
        <rFont val="Calibri Light"/>
        <family val="2"/>
        <scheme val="major"/>
      </rPr>
      <t xml:space="preserve">2024 - REGISTRADO (CL2025) 19/12/2025
2024 - PRESENTADO A REGISTRO (CL2025) </t>
    </r>
  </si>
  <si>
    <t>PUBLICADO 2018</t>
  </si>
  <si>
    <t>DERIVADOS DEL CEMENTO</t>
  </si>
  <si>
    <t>EMPLEADOS DE FINCAS URBANAS</t>
  </si>
  <si>
    <t>Anterior a 01/10/2010</t>
  </si>
  <si>
    <t xml:space="preserve">2023-002-DA
2021-012-DA </t>
  </si>
  <si>
    <t>2024-043-RN</t>
  </si>
  <si>
    <r>
      <rPr>
        <b/>
        <sz val="11"/>
        <rFont val="Calibri Light"/>
        <family val="2"/>
        <scheme val="major"/>
      </rPr>
      <t>2023 - FIRMADA TS 2022-2026 02/11/2023</t>
    </r>
    <r>
      <rPr>
        <sz val="11"/>
        <rFont val="Calibri Light"/>
        <family val="2"/>
        <scheme val="major"/>
      </rPr>
      <t xml:space="preserve">
</t>
    </r>
    <r>
      <rPr>
        <b/>
        <sz val="11"/>
        <rFont val="Calibri Light"/>
        <family val="2"/>
        <scheme val="major"/>
      </rPr>
      <t>2018 - FIRMADA TS 2016-2019 24/01/2018</t>
    </r>
    <r>
      <rPr>
        <sz val="11"/>
        <rFont val="Calibri Light"/>
        <family val="2"/>
        <scheme val="major"/>
      </rPr>
      <t xml:space="preserve">
</t>
    </r>
    <r>
      <rPr>
        <b/>
        <sz val="11"/>
        <rFont val="Calibri Light"/>
        <family val="2"/>
        <scheme val="major"/>
      </rPr>
      <t>FIRMADO CONVENIO</t>
    </r>
    <r>
      <rPr>
        <sz val="11"/>
        <rFont val="Calibri Light"/>
        <family val="2"/>
        <scheme val="major"/>
      </rPr>
      <t xml:space="preserve">
</t>
    </r>
  </si>
  <si>
    <r>
      <t xml:space="preserve">
</t>
    </r>
    <r>
      <rPr>
        <b/>
        <sz val="11"/>
        <rFont val="Calibri Light"/>
        <family val="2"/>
        <scheme val="major"/>
      </rPr>
      <t>2024 - PUBLICADA (TS 2022-2026)  22/02/2024</t>
    </r>
    <r>
      <rPr>
        <sz val="11"/>
        <rFont val="Calibri Light"/>
        <family val="2"/>
        <scheme val="major"/>
      </rPr>
      <t xml:space="preserve">
2024 - REGISTRADA (TS 2022-2026) 07/02/2024
2023 - PRESENTADA A REGISTRO (TS 2022-2026)
</t>
    </r>
    <r>
      <rPr>
        <b/>
        <sz val="11"/>
        <rFont val="Calibri Light"/>
        <family val="2"/>
        <scheme val="major"/>
      </rPr>
      <t>2018 - PUBLICADA (TS 2016-2019) 06/03/2018</t>
    </r>
    <r>
      <rPr>
        <sz val="11"/>
        <rFont val="Calibri Light"/>
        <family val="2"/>
        <scheme val="major"/>
      </rPr>
      <t xml:space="preserve">
2018 - REGISTRADO (TS 2016-2019) 09/02/2018
2018 - PRESENTADA A REGISTRO (TS 2016-2019)
</t>
    </r>
    <r>
      <rPr>
        <sz val="11"/>
        <color rgb="FFFF0000"/>
        <rFont val="Calibri Light"/>
        <family val="2"/>
        <scheme val="major"/>
      </rPr>
      <t xml:space="preserve">PUBLICACIÓN (CC) PENDIENTE
REGISTRO (CC) PENDIENTE
 SUBSANACIÓN (CC) PENDIENTE
</t>
    </r>
    <r>
      <rPr>
        <sz val="11"/>
        <rFont val="Calibri Light"/>
        <family val="2"/>
        <scheme val="major"/>
      </rPr>
      <t>COMUNIC. SUBSANACIÓN
PRESENTADO A REGISTRO (CC)</t>
    </r>
  </si>
  <si>
    <t>LOCALES DE EXHIBICIÓN CINEMATOGRÁFICA</t>
  </si>
  <si>
    <t>2023-087-MN
2022-040-MH 2021-014-DA</t>
  </si>
  <si>
    <t>29/06/2023
05/05/2022</t>
  </si>
  <si>
    <t>2024-022-RN</t>
  </si>
  <si>
    <r>
      <t>11/10/2024
30/07/2024
02/07/2024</t>
    </r>
    <r>
      <rPr>
        <strike/>
        <sz val="11"/>
        <color theme="9" tint="-0.499984740745262"/>
        <rFont val="Calibri Light"/>
        <family val="2"/>
        <scheme val="major"/>
      </rPr>
      <t xml:space="preserve">
28/06/2024
24/05/2024</t>
    </r>
    <r>
      <rPr>
        <sz val="11"/>
        <color theme="9" tint="-0.499984740745262"/>
        <rFont val="Calibri Light"/>
        <family val="2"/>
        <scheme val="major"/>
      </rPr>
      <t xml:space="preserve">
10/05/2024
24/04/2024
10/04/2024
21/03/2024
</t>
    </r>
    <r>
      <rPr>
        <strike/>
        <sz val="11"/>
        <color theme="9" tint="-0.499984740745262"/>
        <rFont val="Calibri Light"/>
        <family val="2"/>
        <scheme val="major"/>
      </rPr>
      <t>11/03/2024</t>
    </r>
    <r>
      <rPr>
        <sz val="11"/>
        <color theme="9" tint="-0.499984740745262"/>
        <rFont val="Calibri Light"/>
        <family val="2"/>
        <scheme val="major"/>
      </rPr>
      <t xml:space="preserve">
26/01/2024</t>
    </r>
  </si>
  <si>
    <t>2024 - FIRMADO CONVENIO (OMAL) 11/10/2024</t>
  </si>
  <si>
    <r>
      <t xml:space="preserve">
</t>
    </r>
    <r>
      <rPr>
        <b/>
        <sz val="11"/>
        <rFont val="Calibri Light"/>
        <family val="2"/>
        <scheme val="major"/>
      </rPr>
      <t>2025 - PUBLICADO BORM 03/01/2025</t>
    </r>
    <r>
      <rPr>
        <sz val="11"/>
        <rFont val="Calibri Light"/>
        <family val="2"/>
        <scheme val="major"/>
      </rPr>
      <t xml:space="preserve">
2024 - REGISTRADO 19/12/2024
2024 - PRESENTADO a REGISTRO 24/10/2024</t>
    </r>
  </si>
  <si>
    <t>PUBLICADO 2025</t>
  </si>
  <si>
    <t>PANADERÍAS</t>
  </si>
  <si>
    <t xml:space="preserve">Mediación
Negociación
</t>
  </si>
  <si>
    <t>2023-001-RN 2022-024-RN 2019-031-MC</t>
  </si>
  <si>
    <r>
      <rPr>
        <strike/>
        <sz val="11"/>
        <color theme="9" tint="-0.499984740745262"/>
        <rFont val="Calibri Light"/>
        <family val="2"/>
        <scheme val="major"/>
      </rPr>
      <t>10/11/2023</t>
    </r>
    <r>
      <rPr>
        <sz val="11"/>
        <color theme="9" tint="-0.499984740745262"/>
        <rFont val="Calibri Light"/>
        <family val="2"/>
        <scheme val="major"/>
      </rPr>
      <t xml:space="preserve">
31/10/2023
20/10/2023
29/09/2023</t>
    </r>
    <r>
      <rPr>
        <strike/>
        <sz val="11"/>
        <color theme="9" tint="-0.499984740745262"/>
        <rFont val="Calibri Light"/>
        <family val="2"/>
        <scheme val="major"/>
      </rPr>
      <t xml:space="preserve">
15/09/2023</t>
    </r>
    <r>
      <rPr>
        <sz val="11"/>
        <color theme="9" tint="-0.499984740745262"/>
        <rFont val="Calibri Light"/>
        <family val="2"/>
        <scheme val="major"/>
      </rPr>
      <t xml:space="preserve"> 20/07/2023 07/07/2023 23/06/2023 </t>
    </r>
    <r>
      <rPr>
        <strike/>
        <sz val="11"/>
        <color theme="9" tint="-0.499984740745262"/>
        <rFont val="Calibri Light"/>
        <family val="2"/>
        <scheme val="major"/>
      </rPr>
      <t>16/06/2023</t>
    </r>
    <r>
      <rPr>
        <sz val="11"/>
        <color theme="9" tint="-0.499984740745262"/>
        <rFont val="Calibri Light"/>
        <family val="2"/>
        <scheme val="major"/>
      </rPr>
      <t xml:space="preserve">
22/05/2023 21/04/2023 07/03/2023 10/02/2023 </t>
    </r>
    <r>
      <rPr>
        <strike/>
        <sz val="11"/>
        <color theme="9" tint="-0.499984740745262"/>
        <rFont val="Calibri Light"/>
        <family val="2"/>
        <scheme val="major"/>
      </rPr>
      <t>20/01/2023</t>
    </r>
    <r>
      <rPr>
        <sz val="11"/>
        <color theme="9" tint="-0.499984740745262"/>
        <rFont val="Calibri Light"/>
        <family val="2"/>
        <scheme val="major"/>
      </rPr>
      <t xml:space="preserve">  21/12/2022 </t>
    </r>
    <r>
      <rPr>
        <strike/>
        <sz val="11"/>
        <color theme="9" tint="-0.499984740745262"/>
        <rFont val="Calibri Light"/>
        <family val="2"/>
        <scheme val="major"/>
      </rPr>
      <t>12/12/2022</t>
    </r>
    <r>
      <rPr>
        <sz val="11"/>
        <color theme="9" tint="-0.499984740745262"/>
        <rFont val="Calibri Light"/>
        <family val="2"/>
        <scheme val="major"/>
      </rPr>
      <t xml:space="preserve"> 17/11/2022 26/10/2022 </t>
    </r>
    <r>
      <rPr>
        <strike/>
        <sz val="11"/>
        <color theme="9" tint="-0.499984740745262"/>
        <rFont val="Calibri Light"/>
        <family val="2"/>
        <scheme val="major"/>
      </rPr>
      <t xml:space="preserve">17/10/2022 19/06,2019
</t>
    </r>
    <r>
      <rPr>
        <sz val="11"/>
        <color theme="9" tint="-0.499984740745262"/>
        <rFont val="Calibri Light"/>
        <family val="2"/>
        <scheme val="major"/>
      </rPr>
      <t xml:space="preserve">22/05/2019 
30/04/2019 </t>
    </r>
  </si>
  <si>
    <r>
      <rPr>
        <b/>
        <sz val="11"/>
        <color theme="9" tint="-0.499984740745262"/>
        <rFont val="Calibri Light"/>
        <family val="2"/>
        <scheme val="major"/>
      </rPr>
      <t>2025-027-MN</t>
    </r>
    <r>
      <rPr>
        <sz val="11"/>
        <color theme="9" tint="-0.499984740745262"/>
        <rFont val="Calibri Light"/>
        <family val="2"/>
        <scheme val="major"/>
      </rPr>
      <t xml:space="preserve">
2024-026-MN
2024-003-RN </t>
    </r>
  </si>
  <si>
    <r>
      <rPr>
        <b/>
        <sz val="11"/>
        <color theme="9" tint="-0.499984740745262"/>
        <rFont val="Calibri Light"/>
        <family val="2"/>
        <scheme val="major"/>
      </rPr>
      <t>13/06/2025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28/05/2025
13/05/2025
11/04/2025
28/03/2025</t>
    </r>
    <r>
      <rPr>
        <sz val="11"/>
        <color theme="9" tint="-0.499984740745262"/>
        <rFont val="Calibri Light"/>
        <family val="2"/>
        <scheme val="major"/>
      </rPr>
      <t xml:space="preserve">
</t>
    </r>
    <r>
      <rPr>
        <strike/>
        <sz val="11"/>
        <color theme="9" tint="-0.499984740745262"/>
        <rFont val="Calibri Light"/>
        <family val="2"/>
        <scheme val="major"/>
      </rPr>
      <t>30/07/2024</t>
    </r>
    <r>
      <rPr>
        <sz val="11"/>
        <color theme="9" tint="-0.499984740745262"/>
        <rFont val="Calibri Light"/>
        <family val="2"/>
        <scheme val="major"/>
      </rPr>
      <t xml:space="preserve">
24/07/2024
</t>
    </r>
    <r>
      <rPr>
        <strike/>
        <sz val="11"/>
        <color theme="9" tint="-0.499984740745262"/>
        <rFont val="Calibri Light"/>
        <family val="2"/>
        <scheme val="major"/>
      </rPr>
      <t>23/07/2024</t>
    </r>
    <r>
      <rPr>
        <sz val="11"/>
        <color theme="9" tint="-0.499984740745262"/>
        <rFont val="Calibri Light"/>
        <family val="2"/>
        <scheme val="major"/>
      </rPr>
      <t xml:space="preserve">
30/05/2024
17/05/2024
10/05/2024
</t>
    </r>
    <r>
      <rPr>
        <strike/>
        <sz val="11"/>
        <color theme="9" tint="-0.499984740745262"/>
        <rFont val="Calibri Light"/>
        <family val="2"/>
        <scheme val="major"/>
      </rPr>
      <t>29/04/2024</t>
    </r>
    <r>
      <rPr>
        <sz val="11"/>
        <color theme="9" tint="-0.499984740745262"/>
        <rFont val="Calibri Light"/>
        <family val="2"/>
        <scheme val="major"/>
      </rPr>
      <t xml:space="preserve">
12/04/2024</t>
    </r>
  </si>
  <si>
    <r>
      <rPr>
        <b/>
        <sz val="11"/>
        <color theme="9" tint="-0.499984740745262"/>
        <rFont val="Calibri Light"/>
        <family val="2"/>
        <scheme val="major"/>
      </rPr>
      <t xml:space="preserve">2025 - FIRMADA TS 2024 Y 2025 (OMAL) 13/06/2025
</t>
    </r>
    <r>
      <rPr>
        <sz val="11"/>
        <color theme="9" tint="-0.499984740745262"/>
        <rFont val="Calibri Light"/>
        <family val="2"/>
        <scheme val="major"/>
      </rPr>
      <t>2025 - PREACUERDO 28/5/2025
2024-2025 - MEDIACIÓN</t>
    </r>
    <r>
      <rPr>
        <sz val="11"/>
        <color rgb="FFFF0000"/>
        <rFont val="Calibri Light"/>
        <family val="2"/>
        <scheme val="major"/>
      </rPr>
      <t xml:space="preserve">
2024 - NEGOCIACIÓN BLOQUEADA</t>
    </r>
    <r>
      <rPr>
        <sz val="11"/>
        <color theme="9" tint="-0.499984740745262"/>
        <rFont val="Calibri Light"/>
        <family val="2"/>
        <scheme val="major"/>
      </rPr>
      <t xml:space="preserve">
2024 - NEGOCIACIÓN
2024 - ACUERDO TABLAS 
2024 - MEDIACIÓN
</t>
    </r>
    <r>
      <rPr>
        <sz val="11"/>
        <color rgb="FFFF0000"/>
        <rFont val="Calibri Light"/>
        <family val="2"/>
        <scheme val="major"/>
      </rPr>
      <t>2024 - NEGOCIACIÓN BLOQUEADA</t>
    </r>
    <r>
      <rPr>
        <sz val="11"/>
        <color theme="9" tint="-0.499984740745262"/>
        <rFont val="Calibri Light"/>
        <family val="2"/>
        <scheme val="major"/>
      </rPr>
      <t xml:space="preserve">
2022-2024 - NEGOCIACIÓN
2019 - CONSTITUCIÓN MESA
2019 - MEDIACIÓN
</t>
    </r>
    <r>
      <rPr>
        <sz val="11"/>
        <color rgb="FFFF0000"/>
        <rFont val="Calibri Light"/>
        <family val="2"/>
        <scheme val="major"/>
      </rPr>
      <t xml:space="preserve">2019 - NEGOCIACIÓN NO INICIADA
</t>
    </r>
    <r>
      <rPr>
        <sz val="11"/>
        <color theme="9" tint="-0.499984740745262"/>
        <rFont val="Calibri Light"/>
        <family val="2"/>
        <scheme val="major"/>
      </rPr>
      <t>2019 - CONSTITUCIÓN MESA 22/05/2019</t>
    </r>
  </si>
  <si>
    <r>
      <rPr>
        <b/>
        <sz val="11"/>
        <rFont val="Calibri Light"/>
        <family val="2"/>
        <scheme val="major"/>
      </rPr>
      <t>2025 - PUBLICADAS (TS 2024 Y 2025) 17/07/2025</t>
    </r>
    <r>
      <rPr>
        <sz val="11"/>
        <color rgb="FFFF0000"/>
        <rFont val="Calibri Light"/>
        <family val="2"/>
        <scheme val="major"/>
      </rPr>
      <t xml:space="preserve">
</t>
    </r>
    <r>
      <rPr>
        <b/>
        <sz val="11"/>
        <rFont val="Calibri Light"/>
        <family val="2"/>
        <scheme val="major"/>
      </rPr>
      <t>2025 - REGISTRADA (TS 2024 Y 2025) 05/07/2025</t>
    </r>
    <r>
      <rPr>
        <sz val="11"/>
        <color rgb="FFFF0000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 xml:space="preserve">2025 - PRESENTADO A REGISTRO (TS 2024 y 2025) </t>
    </r>
  </si>
  <si>
    <t>UNIVERSIDADES PÚBLICAS (PERSONAL DOCENTE E INVESTIGADOR CONTRATADO)</t>
  </si>
  <si>
    <t>2015 - FIRMADO CONVENIO 23/12/2015</t>
  </si>
  <si>
    <r>
      <rPr>
        <b/>
        <sz val="11"/>
        <rFont val="Calibri Light"/>
        <family val="2"/>
        <scheme val="major"/>
      </rPr>
      <t>2016 - PUBLICADO BORM 05/04/2016</t>
    </r>
    <r>
      <rPr>
        <sz val="11"/>
        <rFont val="Calibri Light"/>
        <family val="2"/>
        <scheme val="major"/>
      </rPr>
      <t xml:space="preserve">
2016 - REGISTRADO 22/03/2016
PRESENTADO A REGISTRO</t>
    </r>
  </si>
  <si>
    <t>PUBLICADO 2016</t>
  </si>
  <si>
    <t xml:space="preserve">CARPINTERÍA, EBANISTERÍA, TAPICERÍA Y VARIOS </t>
  </si>
  <si>
    <t>2026-013-DA</t>
  </si>
  <si>
    <t>2026 - FIRMADO CONVENIO 21/01/2026</t>
  </si>
  <si>
    <r>
      <rPr>
        <b/>
        <sz val="11"/>
        <rFont val="Calibri Light"/>
        <family val="2"/>
        <scheme val="major"/>
      </rPr>
      <t xml:space="preserve">PUBLICADO 16/07/2026
</t>
    </r>
    <r>
      <rPr>
        <sz val="11"/>
        <rFont val="Calibri Light"/>
        <family val="2"/>
        <scheme val="major"/>
      </rPr>
      <t xml:space="preserve">
REGISTRADO 02/07/2026</t>
    </r>
    <r>
      <rPr>
        <sz val="11"/>
        <color rgb="FFC00000"/>
        <rFont val="Calibri Light"/>
        <family val="2"/>
        <scheme val="major"/>
      </rPr>
      <t xml:space="preserve">
2026 - COMUNIC. SUBSANACIÓN 2ª 17/06/2026 </t>
    </r>
    <r>
      <rPr>
        <sz val="11"/>
        <rFont val="Calibri Light"/>
        <family val="2"/>
        <scheme val="major"/>
      </rPr>
      <t>2026 - SUBSANACIÓN 17/6/2026</t>
    </r>
    <r>
      <rPr>
        <sz val="11"/>
        <color rgb="FFC00000"/>
        <rFont val="Calibri Light"/>
        <family val="2"/>
        <scheme val="major"/>
      </rPr>
      <t xml:space="preserve">
2026 - COMUNIC. SUBSANACIÓN 12/03/2026 </t>
    </r>
    <r>
      <rPr>
        <sz val="11"/>
        <rFont val="Calibri Light"/>
        <family val="2"/>
        <scheme val="major"/>
      </rPr>
      <t xml:space="preserve">
2026 - PRESENTADO A REGISTRO 21/01/2026</t>
    </r>
  </si>
  <si>
    <t>PUBLICADO 2026</t>
  </si>
  <si>
    <t>CONFITERÍA, PASTELERÍA, MASAS FRITAS Y TURRONES</t>
  </si>
  <si>
    <t xml:space="preserve">
2023-025-MN
2023-005-RN
2022-023-RN
2021-071-MN
2020-083-MN 
2019-056-MC  </t>
  </si>
  <si>
    <r>
      <t xml:space="preserve">27/10/2023
20/10/2023
29/09/2023
20/07/2023 28/03/2023
07/03/2023
24/02/2023
 10/02/2023
 20/01/2023
16/12/2022
22/11/2022
</t>
    </r>
    <r>
      <rPr>
        <b/>
        <sz val="11"/>
        <color theme="9" tint="-0.499984740745262"/>
        <rFont val="Calibri Light"/>
        <family val="2"/>
        <scheme val="major"/>
      </rPr>
      <t>26/10/2022</t>
    </r>
    <r>
      <rPr>
        <sz val="11"/>
        <color theme="9" tint="-0.499984740745262"/>
        <rFont val="Calibri Light"/>
        <family val="2"/>
        <scheme val="major"/>
      </rPr>
      <t xml:space="preserve">
13/10/2022
09/12/2021
05/11/2021
10/09/2021
16/07/2021
22/06/2021
26/05/2021
18/11/2020
27/10/2020
19/09/2019
</t>
    </r>
    <r>
      <rPr>
        <b/>
        <sz val="11"/>
        <color theme="9" tint="-0.499984740745262"/>
        <rFont val="Calibri Light"/>
        <family val="2"/>
        <scheme val="major"/>
      </rPr>
      <t>19/07/2019</t>
    </r>
    <r>
      <rPr>
        <sz val="11"/>
        <color theme="9" tint="-0.499984740745262"/>
        <rFont val="Calibri Light"/>
        <family val="2"/>
        <scheme val="major"/>
      </rPr>
      <t xml:space="preserve">
04/07/2019</t>
    </r>
  </si>
  <si>
    <r>
      <rPr>
        <b/>
        <sz val="11"/>
        <color theme="9" tint="-0.499984740745262"/>
        <rFont val="Calibri Light"/>
        <family val="2"/>
        <scheme val="major"/>
      </rPr>
      <t>2025-018-RN
2025-026-MN</t>
    </r>
    <r>
      <rPr>
        <sz val="11"/>
        <color theme="9" tint="-0.499984740745262"/>
        <rFont val="Calibri Light"/>
        <family val="2"/>
        <scheme val="major"/>
      </rPr>
      <t xml:space="preserve">
2024-025-MN
2024-005-RN </t>
    </r>
  </si>
  <si>
    <r>
      <rPr>
        <b/>
        <sz val="11"/>
        <color theme="9" tint="-0.499984740745262"/>
        <rFont val="Calibri Light"/>
        <family val="2"/>
        <scheme val="major"/>
      </rPr>
      <t>30/10/2025
10/10/2025
03/10/2025
30/09/2025</t>
    </r>
    <r>
      <rPr>
        <strike/>
        <sz val="11"/>
        <color theme="9" tint="-0.499984740745262"/>
        <rFont val="Calibri Light"/>
        <family val="2"/>
        <scheme val="major"/>
      </rPr>
      <t xml:space="preserve">
23/09/2025</t>
    </r>
    <r>
      <rPr>
        <b/>
        <sz val="11"/>
        <color theme="9" tint="-0.499984740745262"/>
        <rFont val="Calibri Light"/>
        <family val="2"/>
        <scheme val="major"/>
      </rPr>
      <t xml:space="preserve">
14/07/2025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30/06/2025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13/06/2025
28/05/2025</t>
    </r>
    <r>
      <rPr>
        <strike/>
        <sz val="11"/>
        <color theme="9" tint="-0.499984740745262"/>
        <rFont val="Calibri Light"/>
        <family val="2"/>
        <scheme val="major"/>
      </rPr>
      <t xml:space="preserve">
26/05/2025
06/05/2025</t>
    </r>
    <r>
      <rPr>
        <b/>
        <sz val="11"/>
        <color theme="9" tint="-0.499984740745262"/>
        <rFont val="Calibri Light"/>
        <family val="2"/>
        <scheme val="major"/>
      </rPr>
      <t xml:space="preserve">
31/03/2025</t>
    </r>
    <r>
      <rPr>
        <sz val="11"/>
        <color theme="9" tint="-0.499984740745262"/>
        <rFont val="Calibri Light"/>
        <family val="2"/>
        <scheme val="major"/>
      </rPr>
      <t xml:space="preserve">
08/11/2024
18/10/2024
27/09/2024
05/09/2024
14/06/2024
30/05/2024
17/05/2024
10/05/2024
25/04/2024</t>
    </r>
    <r>
      <rPr>
        <strike/>
        <sz val="11"/>
        <color theme="9" tint="-0.499984740745262"/>
        <rFont val="Calibri Light"/>
        <family val="2"/>
        <scheme val="major"/>
      </rPr>
      <t xml:space="preserve">
22/03/2024
21/03/2024</t>
    </r>
  </si>
  <si>
    <r>
      <rPr>
        <b/>
        <sz val="11"/>
        <color theme="9" tint="-0.499984740745262"/>
        <rFont val="Calibri Light"/>
        <family val="2"/>
        <scheme val="major"/>
      </rPr>
      <t>2025- FIRMADO CONVENIO (OMAL) 14/07/2025</t>
    </r>
    <r>
      <rPr>
        <sz val="11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2025 - PREACUERDO 28/5/2025</t>
    </r>
    <r>
      <rPr>
        <sz val="11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 xml:space="preserve">2024-2025 -  MEDIACIÓN
</t>
    </r>
    <r>
      <rPr>
        <sz val="11"/>
        <color rgb="FFFF0000"/>
        <rFont val="Calibri Light"/>
        <family val="2"/>
        <scheme val="major"/>
      </rPr>
      <t>2024 - NEGOCIACIÓN BLOQUEADA</t>
    </r>
    <r>
      <rPr>
        <sz val="11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2024 - NEGOCIACIÓN</t>
    </r>
    <r>
      <rPr>
        <sz val="11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2023 -  MEDIACIÓN</t>
    </r>
    <r>
      <rPr>
        <sz val="11"/>
        <rFont val="Calibri Light"/>
        <family val="2"/>
        <scheme val="major"/>
      </rPr>
      <t xml:space="preserve">
</t>
    </r>
    <r>
      <rPr>
        <sz val="11"/>
        <color rgb="FFFF0000"/>
        <rFont val="Calibri Light"/>
        <family val="2"/>
        <scheme val="major"/>
      </rPr>
      <t>2023 - NEGOCIACIÓN BLOQUEADA</t>
    </r>
    <r>
      <rPr>
        <sz val="11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2022-2023 - NEGOCIACIÓN</t>
    </r>
    <r>
      <rPr>
        <sz val="11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2022 - CONSTITUCIÓN MESA 26/10/2022</t>
    </r>
    <r>
      <rPr>
        <sz val="11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 xml:space="preserve">2022 - ACUERDO DE TS 2022
2021 - MEDIACIÓN
</t>
    </r>
    <r>
      <rPr>
        <sz val="11"/>
        <color rgb="FFFF0000"/>
        <rFont val="Calibri Light"/>
        <family val="2"/>
        <scheme val="major"/>
      </rPr>
      <t>2020 - NO FIRMA PREACUERDO</t>
    </r>
    <r>
      <rPr>
        <sz val="11"/>
        <color theme="9" tint="-0.499984740745262"/>
        <rFont val="Calibri Light"/>
        <family val="2"/>
        <scheme val="major"/>
      </rPr>
      <t xml:space="preserve">
2019-2020 - NEGOCIACIÓN
2019 -  MEDIACIÓN</t>
    </r>
    <r>
      <rPr>
        <sz val="11"/>
        <rFont val="Calibri Light"/>
        <family val="2"/>
        <scheme val="major"/>
      </rPr>
      <t xml:space="preserve">
</t>
    </r>
    <r>
      <rPr>
        <sz val="11"/>
        <color rgb="FFFF0000"/>
        <rFont val="Calibri Light"/>
        <family val="2"/>
        <scheme val="major"/>
      </rPr>
      <t>2019 - NEGOCIACIÓN BLOQUEADA</t>
    </r>
    <r>
      <rPr>
        <sz val="11"/>
        <rFont val="Calibri Light"/>
        <family val="2"/>
        <scheme val="major"/>
      </rPr>
      <t xml:space="preserve">
</t>
    </r>
  </si>
  <si>
    <r>
      <t xml:space="preserve">PUBLICADO BORM 27/11/2025
</t>
    </r>
    <r>
      <rPr>
        <sz val="11"/>
        <rFont val="Calibri Light"/>
        <family val="2"/>
        <scheme val="major"/>
      </rPr>
      <t xml:space="preserve">
REGISTRADO 14/11/2025</t>
    </r>
    <r>
      <rPr>
        <sz val="11"/>
        <color rgb="FFFF0000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2025 - SUBSANACIÓN 30/10/2025</t>
    </r>
    <r>
      <rPr>
        <sz val="11"/>
        <color rgb="FFFF0000"/>
        <rFont val="Calibri Light"/>
        <family val="2"/>
        <scheme val="major"/>
      </rPr>
      <t xml:space="preserve">
2025 - COMUNIC. 2ª SUBSANACIÓN 22/10/2025
</t>
    </r>
    <r>
      <rPr>
        <sz val="11"/>
        <color theme="9" tint="-0.499984740745262"/>
        <rFont val="Calibri Light"/>
        <family val="2"/>
        <scheme val="major"/>
      </rPr>
      <t>2025 - SUBSANACIÓN 10/10/2025</t>
    </r>
    <r>
      <rPr>
        <sz val="11"/>
        <rFont val="Calibri Light"/>
        <family val="2"/>
        <scheme val="major"/>
      </rPr>
      <t xml:space="preserve">
</t>
    </r>
    <r>
      <rPr>
        <sz val="11"/>
        <color rgb="FFFF0000"/>
        <rFont val="Calibri Light"/>
        <family val="2"/>
        <scheme val="major"/>
      </rPr>
      <t>2025 - COMUNIC. 1ª SUBSANACIÓN 15/09/2025</t>
    </r>
    <r>
      <rPr>
        <sz val="11"/>
        <rFont val="Calibri Light"/>
        <family val="2"/>
        <scheme val="major"/>
      </rPr>
      <t xml:space="preserve">
2025 - PRESENTADO A REGISTRO 06/08/2025</t>
    </r>
  </si>
  <si>
    <t>EMPRESAS ADJUDICATARIAS DE LOS SERVICIOS DE INFORMACIÓN, DIVULGACIÓN Y DINAMIZACIÓN AMBIENTAL DE LA RED DE ESPACIOS NATURALES PROTEGIDOS RM</t>
  </si>
  <si>
    <t>2023 - FIRMADO CONVENIO 17/05/2023</t>
  </si>
  <si>
    <r>
      <rPr>
        <b/>
        <sz val="11"/>
        <rFont val="Calibri Light"/>
        <family val="2"/>
        <scheme val="major"/>
      </rPr>
      <t>2023 - PUBLICADO BORM 03/08/2023</t>
    </r>
    <r>
      <rPr>
        <sz val="11"/>
        <rFont val="Calibri Light"/>
        <family val="2"/>
        <scheme val="major"/>
      </rPr>
      <t xml:space="preserve">
2023 - REGISTRADO 21/07/2023
2023 - PRESENTADO A REGISTRO</t>
    </r>
  </si>
  <si>
    <t>PUBLICADO 2023</t>
  </si>
  <si>
    <t>EMPRESAS ADJUDICATARIAS DE LOS SERVICIOS DE PREVENCIÓN SELVÍCOLA, DEFENSA DEL MEDIO NATURAL Y PARTICIPACIÓN EN PLANES DE EMERGENCIA DE LA CARM</t>
  </si>
  <si>
    <t>2026-023-RN</t>
  </si>
  <si>
    <r>
      <t xml:space="preserve">31/07/2026
</t>
    </r>
    <r>
      <rPr>
        <strike/>
        <sz val="11"/>
        <color theme="9" tint="-0.499984740745262"/>
        <rFont val="Calibri Light"/>
        <family val="2"/>
        <scheme val="major"/>
      </rPr>
      <t>22/07/2026</t>
    </r>
    <r>
      <rPr>
        <b/>
        <sz val="11"/>
        <color theme="9" tint="-0.499984740745262"/>
        <rFont val="Calibri Light"/>
        <family val="2"/>
        <scheme val="major"/>
      </rPr>
      <t xml:space="preserve">
09/07/2026</t>
    </r>
  </si>
  <si>
    <t>2022 - FIRMADO CONVENIO 28/03/2022</t>
  </si>
  <si>
    <r>
      <rPr>
        <b/>
        <sz val="11"/>
        <rFont val="Calibri Light"/>
        <family val="2"/>
        <scheme val="major"/>
      </rPr>
      <t>2022 - PUBLICADO BORM 18/06/2022</t>
    </r>
    <r>
      <rPr>
        <sz val="11"/>
        <rFont val="Calibri Light"/>
        <family val="2"/>
        <scheme val="major"/>
      </rPr>
      <t xml:space="preserve">
2022 - REGISTRADO 07/06/2022
2022 - PRESENTADO A REGISTRO</t>
    </r>
  </si>
  <si>
    <t>PUBLICADO 2022</t>
  </si>
  <si>
    <t>EMPRESAS DE TRABAJO TEMPORAL DE LA C.A. DE LA REGIÓN DE MURCIA</t>
  </si>
  <si>
    <t>2023-007-RN</t>
  </si>
  <si>
    <t>23/01/2023
10/01/2023</t>
  </si>
  <si>
    <t>2025-010-RN</t>
  </si>
  <si>
    <r>
      <t xml:space="preserve">02/10/2025
30/06/2025
25/06/2025
10/06/2025
</t>
    </r>
    <r>
      <rPr>
        <strike/>
        <sz val="11"/>
        <color theme="9" tint="-0.499984740745262"/>
        <rFont val="Calibri Light"/>
        <family val="2"/>
        <scheme val="major"/>
      </rPr>
      <t>05/06/2025</t>
    </r>
    <r>
      <rPr>
        <b/>
        <sz val="11"/>
        <color theme="9" tint="-0.499984740745262"/>
        <rFont val="Calibri Light"/>
        <family val="2"/>
        <scheme val="major"/>
      </rPr>
      <t xml:space="preserve">
20/05/2025
30/04/2025
</t>
    </r>
    <r>
      <rPr>
        <strike/>
        <sz val="11"/>
        <color theme="9" tint="-0.499984740745262"/>
        <rFont val="Calibri Light"/>
        <family val="2"/>
        <scheme val="major"/>
      </rPr>
      <t>15/04/2025</t>
    </r>
    <r>
      <rPr>
        <b/>
        <sz val="11"/>
        <color theme="9" tint="-0.499984740745262"/>
        <rFont val="Calibri Light"/>
        <family val="2"/>
        <scheme val="major"/>
      </rPr>
      <t xml:space="preserve">
20/03/2025</t>
    </r>
  </si>
  <si>
    <r>
      <rPr>
        <b/>
        <sz val="11"/>
        <color theme="9" tint="-0.499984740745262"/>
        <rFont val="Calibri Light"/>
        <family val="2"/>
        <scheme val="major"/>
      </rPr>
      <t xml:space="preserve">2025 - FIRMADO CONVENIO (OMAL) 30/06/2025
</t>
    </r>
    <r>
      <rPr>
        <sz val="11"/>
        <color theme="9" tint="-0.499984740745262"/>
        <rFont val="Calibri Light"/>
        <family val="2"/>
        <scheme val="major"/>
      </rPr>
      <t>2025 - NEGOCIACIÓN</t>
    </r>
    <r>
      <rPr>
        <b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2025 - CONSTITUCIÓN MESA 20/03/2025</t>
    </r>
  </si>
  <si>
    <r>
      <t>PUBLICADO BORM 18/10/2025</t>
    </r>
    <r>
      <rPr>
        <sz val="11"/>
        <color rgb="FFFF0000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>REGISTRADO 8/10/2025</t>
    </r>
    <r>
      <rPr>
        <sz val="11"/>
        <color rgb="FFFF0000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>2025 - SUBSANACIÓN 02/10/2025</t>
    </r>
    <r>
      <rPr>
        <sz val="11"/>
        <color rgb="FFFF0000"/>
        <rFont val="Calibri Light"/>
        <family val="2"/>
        <scheme val="major"/>
      </rPr>
      <t xml:space="preserve">
2025 - COMUNIC. SUBSANACIÓN 11/09/2025</t>
    </r>
    <r>
      <rPr>
        <sz val="11"/>
        <rFont val="Calibri Light"/>
        <family val="2"/>
        <scheme val="major"/>
      </rPr>
      <t xml:space="preserve">
2025 - PRESENTADO A REGISTRO 01/07/2025 </t>
    </r>
  </si>
  <si>
    <t>FABRICANTES Y PREPARADOS ALIMENTICIOS DIETÉTICOS, DE BELLEZA NATURAL Y ECOLÓGICA</t>
  </si>
  <si>
    <t>2026-010-DA</t>
  </si>
  <si>
    <t>12/12/2025
17/12/2024</t>
  </si>
  <si>
    <t>2025 - FIRMADO CONVENIO 12/12/2025</t>
  </si>
  <si>
    <r>
      <rPr>
        <b/>
        <sz val="11"/>
        <rFont val="Calibri Light"/>
        <family val="2"/>
        <scheme val="major"/>
      </rPr>
      <t xml:space="preserve">2026 - PUBLICADO BORM 08/04/2026
</t>
    </r>
    <r>
      <rPr>
        <sz val="11"/>
        <rFont val="Calibri Light"/>
        <family val="2"/>
        <scheme val="major"/>
      </rPr>
      <t xml:space="preserve">2026 - REGISTRADO 11/03/2026
2026 - SUBSANAC. 2ª 5/3/2026
</t>
    </r>
    <r>
      <rPr>
        <sz val="11"/>
        <color rgb="FFFF0000"/>
        <rFont val="Calibri Light"/>
        <family val="2"/>
        <scheme val="major"/>
      </rPr>
      <t>2026 - COMUNIC. SUBSANAC. 2ª 18/2/2026</t>
    </r>
    <r>
      <rPr>
        <sz val="11"/>
        <rFont val="Calibri Light"/>
        <family val="2"/>
        <scheme val="major"/>
      </rPr>
      <t xml:space="preserve">
2026 - SUBSANAC. 1ª 4/2/2026
</t>
    </r>
    <r>
      <rPr>
        <sz val="11"/>
        <color rgb="FFFF0000"/>
        <rFont val="Calibri Light"/>
        <family val="2"/>
        <scheme val="major"/>
      </rPr>
      <t>2026 - COMUNIC. SUBSANAC. 1ª 20/1/2026</t>
    </r>
    <r>
      <rPr>
        <sz val="11"/>
        <rFont val="Calibri Light"/>
        <family val="2"/>
        <scheme val="major"/>
      </rPr>
      <t xml:space="preserve">
2025 - PRESENTADO A REGISTRO15/12/2025</t>
    </r>
  </si>
  <si>
    <t>GLP ENVASADO Y SERVICIOS OFICIALES</t>
  </si>
  <si>
    <t>Seguimiento
Negociación</t>
  </si>
  <si>
    <t>2026-011-DA
2025-026-RN
2024-095-MN
2024-021-RN</t>
  </si>
  <si>
    <r>
      <rPr>
        <sz val="11"/>
        <rFont val="Calibri Light"/>
        <family val="2"/>
        <scheme val="major"/>
      </rPr>
      <t>22/12/2025
14/11/2024</t>
    </r>
    <r>
      <rPr>
        <sz val="11"/>
        <color theme="9" tint="-0.499984740745262"/>
        <rFont val="Calibri Light"/>
        <family val="2"/>
        <scheme val="major"/>
      </rPr>
      <t xml:space="preserve">
04/11/2024
29/10/2024
</t>
    </r>
    <r>
      <rPr>
        <strike/>
        <sz val="11"/>
        <rFont val="Calibri Light"/>
        <family val="2"/>
        <scheme val="major"/>
      </rPr>
      <t>27/09/2024
09/09/2024</t>
    </r>
    <r>
      <rPr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>18/06/2024
06/06/2024
24/04/2024
11/04/2024
15/03/2024</t>
    </r>
  </si>
  <si>
    <r>
      <rPr>
        <b/>
        <sz val="11"/>
        <rFont val="Calibri Light"/>
        <family val="2"/>
        <scheme val="major"/>
      </rPr>
      <t xml:space="preserve">2025 - FIRMADO CONVENIO 22/12/2025
</t>
    </r>
    <r>
      <rPr>
        <sz val="11"/>
        <rFont val="Calibri Light"/>
        <family val="2"/>
        <scheme val="major"/>
      </rPr>
      <t>2024-2025  - NEGOCIACIÓN</t>
    </r>
    <r>
      <rPr>
        <sz val="11"/>
        <color theme="9" tint="-0.499984740745262"/>
        <rFont val="Calibri Light"/>
        <family val="2"/>
        <scheme val="major"/>
      </rPr>
      <t xml:space="preserve">
2024 - MEDIACIÓN
</t>
    </r>
    <r>
      <rPr>
        <sz val="11"/>
        <color rgb="FFFF0000"/>
        <rFont val="Calibri Light"/>
        <family val="2"/>
        <scheme val="major"/>
      </rPr>
      <t>2024 - NEGOCIACIÓN BLOQUEADA</t>
    </r>
    <r>
      <rPr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 xml:space="preserve">2024 - NEGOCIACIÓN
2024 - CONSTITUCIÓN MESA 15/03/2024
</t>
    </r>
    <r>
      <rPr>
        <sz val="11"/>
        <color theme="9" tint="-0.499984740745262"/>
        <rFont val="Calibri Light"/>
        <family val="2"/>
        <scheme val="major"/>
      </rPr>
      <t>2023 - SEGUIMIENTO</t>
    </r>
  </si>
  <si>
    <r>
      <rPr>
        <b/>
        <sz val="11"/>
        <rFont val="Calibri Light"/>
        <family val="2"/>
        <scheme val="major"/>
      </rPr>
      <t>PUBLICACIÓN 10/03/2026</t>
    </r>
    <r>
      <rPr>
        <sz val="11"/>
        <rFont val="Calibri Light"/>
        <family val="2"/>
        <scheme val="major"/>
      </rPr>
      <t xml:space="preserve">
 REGISTRO 23/02/2026
SUNSANAC. 1ª 20/02/2026</t>
    </r>
    <r>
      <rPr>
        <sz val="11"/>
        <color rgb="FFFF0000"/>
        <rFont val="Calibri Light"/>
        <family val="2"/>
        <scheme val="major"/>
      </rPr>
      <t xml:space="preserve">
COMUNIC. 1ª  03/02/2026</t>
    </r>
    <r>
      <rPr>
        <sz val="11"/>
        <rFont val="Calibri Light"/>
        <family val="2"/>
        <scheme val="major"/>
      </rPr>
      <t xml:space="preserve">
2025 - PRESENTADO A REGISTRO 24/12/2025 </t>
    </r>
  </si>
  <si>
    <t>LIMPIEZA DE EDIFICIOS Y LOCALES</t>
  </si>
  <si>
    <t xml:space="preserve">2023-140-MN
2023-134-MN
2023-013-RN
2019-003-RN </t>
  </si>
  <si>
    <r>
      <t xml:space="preserve">
27/12/2023
29/11/2023</t>
    </r>
    <r>
      <rPr>
        <strike/>
        <sz val="11"/>
        <color theme="9" tint="-0.499984740745262"/>
        <rFont val="Calibri Light"/>
        <family val="2"/>
        <scheme val="major"/>
      </rPr>
      <t xml:space="preserve">
22/11/2023
14/11/2023</t>
    </r>
    <r>
      <rPr>
        <sz val="11"/>
        <color theme="9" tint="-0.499984740745262"/>
        <rFont val="Calibri Light"/>
        <family val="2"/>
        <scheme val="major"/>
      </rPr>
      <t xml:space="preserve">
30/10/2023
</t>
    </r>
    <r>
      <rPr>
        <strike/>
        <sz val="11"/>
        <color theme="9" tint="-0.499984740745262"/>
        <rFont val="Calibri Light"/>
        <family val="2"/>
        <scheme val="major"/>
      </rPr>
      <t>27/10/2023</t>
    </r>
    <r>
      <rPr>
        <sz val="11"/>
        <color theme="9" tint="-0.499984740745262"/>
        <rFont val="Calibri Light"/>
        <family val="2"/>
        <scheme val="major"/>
      </rPr>
      <t xml:space="preserve">
28/06/2023
14/06/2023
23/05/2023
11/05/2023
</t>
    </r>
    <r>
      <rPr>
        <strike/>
        <sz val="11"/>
        <color theme="9" tint="-0.499984740745262"/>
        <rFont val="Calibri Light"/>
        <family val="2"/>
        <scheme val="major"/>
      </rPr>
      <t xml:space="preserve">03/05/2023
</t>
    </r>
    <r>
      <rPr>
        <sz val="11"/>
        <color theme="9" tint="-0.499984740745262"/>
        <rFont val="Calibri Light"/>
        <family val="2"/>
        <scheme val="major"/>
      </rPr>
      <t xml:space="preserve">12/04/2023
21/03/2023
</t>
    </r>
    <r>
      <rPr>
        <strike/>
        <sz val="11"/>
        <color theme="9" tint="-0.499984740745262"/>
        <rFont val="Calibri Light"/>
        <family val="2"/>
        <scheme val="major"/>
      </rPr>
      <t>15/03/2023
09/03/2023
02/03/2023</t>
    </r>
  </si>
  <si>
    <t xml:space="preserve">2025-004-RN
2024-022-MH
2024-021-MH
2024-006-RN
</t>
  </si>
  <si>
    <r>
      <t xml:space="preserve">21/02/2025
30/04/2024
22/04/2024
09/04/2024
03/04/2024
20/03/2024
</t>
    </r>
    <r>
      <rPr>
        <strike/>
        <sz val="11"/>
        <color theme="9" tint="-0.499984740745262"/>
        <rFont val="Calibri Light"/>
        <family val="2"/>
        <scheme val="major"/>
      </rPr>
      <t>15/03/2024</t>
    </r>
    <r>
      <rPr>
        <sz val="11"/>
        <color theme="9" tint="-0.499984740745262"/>
        <rFont val="Calibri Light"/>
        <family val="2"/>
        <scheme val="major"/>
      </rPr>
      <t xml:space="preserve">
06/03/2024</t>
    </r>
    <r>
      <rPr>
        <strike/>
        <sz val="11"/>
        <color theme="9" tint="-0.499984740745262"/>
        <rFont val="Calibri Light"/>
        <family val="2"/>
        <scheme val="major"/>
      </rPr>
      <t xml:space="preserve">
</t>
    </r>
    <r>
      <rPr>
        <sz val="11"/>
        <color theme="9" tint="-0.499984740745262"/>
        <rFont val="Calibri Light"/>
        <family val="2"/>
        <scheme val="major"/>
      </rPr>
      <t xml:space="preserve">28/02/2024
20/02/2024
26/01/2024
11/01/2024
</t>
    </r>
  </si>
  <si>
    <r>
      <rPr>
        <b/>
        <sz val="11"/>
        <color theme="9" tint="-0.499984740745262"/>
        <rFont val="Calibri Light"/>
        <family val="2"/>
        <scheme val="major"/>
      </rPr>
      <t>2025 - FIRMADO ACUERDO CP (OMAL) 21/02/2025</t>
    </r>
    <r>
      <rPr>
        <sz val="11"/>
        <rFont val="Calibri Light"/>
        <family val="2"/>
        <scheme val="major"/>
      </rPr>
      <t xml:space="preserve">
</t>
    </r>
    <r>
      <rPr>
        <b/>
        <sz val="11"/>
        <color theme="9" tint="-0.499984740745262"/>
        <rFont val="Calibri Light"/>
        <family val="2"/>
        <scheme val="major"/>
      </rPr>
      <t>2024 - FIRMADO CONVENIO  30/04/2024</t>
    </r>
    <r>
      <rPr>
        <sz val="11"/>
        <rFont val="Calibri Light"/>
        <family val="2"/>
        <scheme val="major"/>
      </rPr>
      <t xml:space="preserve">
</t>
    </r>
  </si>
  <si>
    <r>
      <t xml:space="preserve">
</t>
    </r>
    <r>
      <rPr>
        <b/>
        <sz val="11"/>
        <rFont val="Calibri Light"/>
        <family val="2"/>
        <scheme val="major"/>
      </rPr>
      <t>2024 - PUBLICADO BORM 20/09/2024</t>
    </r>
    <r>
      <rPr>
        <sz val="11"/>
        <rFont val="Calibri Light"/>
        <family val="2"/>
        <scheme val="major"/>
      </rPr>
      <t xml:space="preserve">
2024 - REGISTRADO 09/09/2024
2024 - SUBSANACIÓN
</t>
    </r>
    <r>
      <rPr>
        <sz val="11"/>
        <color rgb="FFFF0000"/>
        <rFont val="Calibri Light"/>
        <family val="2"/>
        <scheme val="major"/>
      </rPr>
      <t>2024 - COMUNIC. SUBSANACIÓN 31/05/2024</t>
    </r>
    <r>
      <rPr>
        <sz val="11"/>
        <rFont val="Calibri Light"/>
        <family val="2"/>
        <scheme val="major"/>
      </rPr>
      <t xml:space="preserve">
2024 - PRESENTADO a REGISTRO 06/05/2024</t>
    </r>
  </si>
  <si>
    <t>LIMPIEZA PÚBLICA</t>
  </si>
  <si>
    <t xml:space="preserve">2022-013-RN 2021-004-RN </t>
  </si>
  <si>
    <t>10/02/2022 16/06/2021</t>
  </si>
  <si>
    <t>2025-002-RN
2024-014-RN</t>
  </si>
  <si>
    <r>
      <t xml:space="preserve">20/01/2025
21/11/2024
</t>
    </r>
    <r>
      <rPr>
        <strike/>
        <sz val="11"/>
        <color theme="9" tint="-0.499984740745262"/>
        <rFont val="Calibri Light"/>
        <family val="2"/>
        <scheme val="major"/>
      </rPr>
      <t>25/10/2024</t>
    </r>
    <r>
      <rPr>
        <sz val="11"/>
        <color theme="9" tint="-0.499984740745262"/>
        <rFont val="Calibri Light"/>
        <family val="2"/>
        <scheme val="major"/>
      </rPr>
      <t xml:space="preserve">
11/10/2024
27/09/2024
13/09/2024
14/06/2024
09/05/2024
23/04/2024
24/01/2024</t>
    </r>
  </si>
  <si>
    <r>
      <rPr>
        <b/>
        <sz val="11"/>
        <rFont val="Calibri Light"/>
        <family val="2"/>
        <scheme val="major"/>
      </rPr>
      <t>2025 - FIRMADA TS 2025 17/02/2025</t>
    </r>
    <r>
      <rPr>
        <b/>
        <sz val="11"/>
        <color theme="9" tint="-0.499984740745262"/>
        <rFont val="Calibri Light"/>
        <family val="2"/>
        <scheme val="major"/>
      </rPr>
      <t xml:space="preserve">
2024 - FIRMADO CONVENIO (OMAL) 21/11/2024 </t>
    </r>
  </si>
  <si>
    <r>
      <t xml:space="preserve">2025 - PUBLICADA BORM (TS 2025) 06/03/2025
</t>
    </r>
    <r>
      <rPr>
        <sz val="11"/>
        <rFont val="Calibri Light"/>
        <family val="2"/>
        <scheme val="major"/>
      </rPr>
      <t>2025 - REGISTRADO (TS 2025) 20/02/2025
2025 - PRESENTADA A REGISTRO (TS 2025)</t>
    </r>
    <r>
      <rPr>
        <b/>
        <sz val="11"/>
        <rFont val="Calibri Light"/>
        <family val="2"/>
        <scheme val="major"/>
      </rPr>
      <t xml:space="preserve">
2025 - PUBLICADO BORM 11/02/2025
</t>
    </r>
    <r>
      <rPr>
        <sz val="11"/>
        <rFont val="Calibri Light"/>
        <family val="2"/>
        <scheme val="major"/>
      </rPr>
      <t xml:space="preserve">2025 - REGISTRADO 23/01/2025
</t>
    </r>
    <r>
      <rPr>
        <sz val="11"/>
        <color theme="9" tint="-0.499984740745262"/>
        <rFont val="Calibri Light"/>
        <family val="2"/>
        <scheme val="major"/>
      </rPr>
      <t>2025 - SUBSANACIÓN 20/01/2025</t>
    </r>
    <r>
      <rPr>
        <sz val="11"/>
        <rFont val="Calibri Light"/>
        <family val="2"/>
        <scheme val="major"/>
      </rPr>
      <t xml:space="preserve">
</t>
    </r>
    <r>
      <rPr>
        <sz val="11"/>
        <color rgb="FFFF0000"/>
        <rFont val="Calibri Light"/>
        <family val="2"/>
        <scheme val="major"/>
      </rPr>
      <t xml:space="preserve">2024 - COMUNIC. SUBSANACIÓN </t>
    </r>
    <r>
      <rPr>
        <sz val="11"/>
        <rFont val="Calibri Light"/>
        <family val="2"/>
        <scheme val="major"/>
      </rPr>
      <t xml:space="preserve">
2024 - PRESENTADO A REGISTRO</t>
    </r>
  </si>
  <si>
    <t>MANIPULADO Y ENVASADO DE TOMATE FRESCO</t>
  </si>
  <si>
    <t>2021-006-DA</t>
  </si>
  <si>
    <t>2025-004-DA
2024-023-RN</t>
  </si>
  <si>
    <t>19/09/2025
17/07/2025
24/02/2025
03/02/2025
11/07/2024
25/06/2024
18/06/2024
29/05/2024
07/05/2024
23/04/2024
09/04/2024</t>
  </si>
  <si>
    <r>
      <rPr>
        <sz val="11"/>
        <rFont val="Calibri Light"/>
        <family val="2"/>
        <scheme val="major"/>
      </rPr>
      <t>2025 - FIRMADO CONVENIO 19/09/2025
2024-2025 -  NEGOCIACIÓN
2024 - CONSTITUCIÓN MESA 09/04/2024</t>
    </r>
    <r>
      <rPr>
        <sz val="11"/>
        <color theme="9" tint="-0.499984740745262"/>
        <rFont val="Calibri Light"/>
        <family val="2"/>
        <scheme val="major"/>
      </rPr>
      <t xml:space="preserve">
2024 - SEGUIMIENTO</t>
    </r>
  </si>
  <si>
    <r>
      <rPr>
        <b/>
        <sz val="11"/>
        <rFont val="Calibri Light"/>
        <family val="2"/>
        <scheme val="major"/>
      </rPr>
      <t>PUBLICADO 8/1/2026</t>
    </r>
    <r>
      <rPr>
        <sz val="11"/>
        <rFont val="Calibri Light"/>
        <family val="2"/>
        <scheme val="major"/>
      </rPr>
      <t xml:space="preserve">
2025 -  REGISTRADO 23/12/2025
2025 - PRESENTADO A REGISTRO</t>
    </r>
  </si>
  <si>
    <t>REMOLCADORES DE TRÁFICO INTERIOR DEL PUERTO DE CARTAGENA</t>
  </si>
  <si>
    <t>2021-016-DA</t>
  </si>
  <si>
    <t>2021 - FIRMADO CONVENIO 14/06/2021</t>
  </si>
  <si>
    <r>
      <rPr>
        <b/>
        <sz val="11"/>
        <rFont val="Calibri Light"/>
        <family val="2"/>
        <scheme val="major"/>
      </rPr>
      <t>2021 - PUBLICADO BORM 30/11/2021</t>
    </r>
    <r>
      <rPr>
        <sz val="11"/>
        <rFont val="Calibri Light"/>
        <family val="2"/>
        <scheme val="major"/>
      </rPr>
      <t xml:space="preserve">
2021 - REGISTRADO 17/11/2021
2021 - SUBSANACIÓN 2ª 15/11/2021
</t>
    </r>
    <r>
      <rPr>
        <sz val="11"/>
        <color rgb="FFFF0000"/>
        <rFont val="Calibri Light"/>
        <family val="2"/>
        <scheme val="major"/>
      </rPr>
      <t>2021 - COMUNIC. SUBSANACIÓN 2ª 12/11/2021</t>
    </r>
    <r>
      <rPr>
        <sz val="11"/>
        <rFont val="Calibri Light"/>
        <family val="2"/>
        <scheme val="major"/>
      </rPr>
      <t xml:space="preserve">
2021 - SUBSANACIÓN 22/10/2021
</t>
    </r>
    <r>
      <rPr>
        <sz val="11"/>
        <color rgb="FFFF0000"/>
        <rFont val="Calibri Light"/>
        <family val="2"/>
        <scheme val="major"/>
      </rPr>
      <t xml:space="preserve">2021 - COMUNIC. SUBSANACIÓN </t>
    </r>
    <r>
      <rPr>
        <sz val="11"/>
        <rFont val="Calibri Light"/>
        <family val="2"/>
        <scheme val="major"/>
      </rPr>
      <t xml:space="preserve">
2021 - PRESENTADO a REGISTRO 06/07/2021</t>
    </r>
  </si>
  <si>
    <t>PUBLICADO 2021</t>
  </si>
  <si>
    <t>TRANSPORTE DE ENFERMOS Y ACCIDENTADOS EN AMBULANCIA</t>
  </si>
  <si>
    <r>
      <t xml:space="preserve">2023-033-RN
2023-031-RN
2023-016-RN
2023-061-MC </t>
    </r>
    <r>
      <rPr>
        <i/>
        <sz val="11"/>
        <color theme="9" tint="-0.499984740745262"/>
        <rFont val="Calibri Light"/>
        <family val="2"/>
        <scheme val="major"/>
      </rPr>
      <t>2022-033-RN 2022-032-RN 2022-031-RN 2022-021-RN 2022-012-RN 2022-007-RN 2022-003-RN</t>
    </r>
  </si>
  <si>
    <r>
      <t>29/11/2023
22/11/2023
16/11/2023
15/11/2023
09/11/2023
08/11/2023</t>
    </r>
    <r>
      <rPr>
        <strike/>
        <sz val="11"/>
        <color theme="9" tint="-0.499984740745262"/>
        <rFont val="Calibri Light"/>
        <family val="2"/>
        <scheme val="major"/>
      </rPr>
      <t xml:space="preserve">
07/11/2023</t>
    </r>
    <r>
      <rPr>
        <sz val="11"/>
        <color theme="9" tint="-0.499984740745262"/>
        <rFont val="Calibri Light"/>
        <family val="2"/>
        <scheme val="major"/>
      </rPr>
      <t xml:space="preserve">
05/10/2023</t>
    </r>
    <r>
      <rPr>
        <strike/>
        <sz val="11"/>
        <color theme="9" tint="-0.499984740745262"/>
        <rFont val="Calibri Light"/>
        <family val="2"/>
        <scheme val="major"/>
      </rPr>
      <t xml:space="preserve">
14/9/2023 
</t>
    </r>
    <r>
      <rPr>
        <sz val="11"/>
        <color theme="9" tint="-0.499984740745262"/>
        <rFont val="Calibri Light"/>
        <family val="2"/>
        <scheme val="major"/>
      </rPr>
      <t xml:space="preserve">28/8/2023
</t>
    </r>
    <r>
      <rPr>
        <strike/>
        <sz val="11"/>
        <color theme="9" tint="-0.499984740745262"/>
        <rFont val="Calibri Light"/>
        <family val="2"/>
        <scheme val="major"/>
      </rPr>
      <t>24/8/2023</t>
    </r>
    <r>
      <rPr>
        <sz val="11"/>
        <color theme="9" tint="-0.499984740745262"/>
        <rFont val="Calibri Light"/>
        <family val="2"/>
        <scheme val="major"/>
      </rPr>
      <t xml:space="preserve">
21/07/2023
14/07/2023
07/07/2023
30/06/2023
14/06/2023
</t>
    </r>
    <r>
      <rPr>
        <b/>
        <sz val="11"/>
        <color theme="9" tint="-0.499984740745262"/>
        <rFont val="Calibri Light"/>
        <family val="2"/>
        <scheme val="major"/>
      </rPr>
      <t>09/03/2023</t>
    </r>
  </si>
  <si>
    <r>
      <rPr>
        <b/>
        <sz val="11"/>
        <color theme="9" tint="-0.499984740745262"/>
        <rFont val="Calibri Light"/>
        <family val="2"/>
        <scheme val="major"/>
      </rPr>
      <t xml:space="preserve">
2026-018-RN
2026-013-RN
2026-010-RN
</t>
    </r>
    <r>
      <rPr>
        <sz val="11"/>
        <color theme="9" tint="-0.499984740745262"/>
        <rFont val="Calibri Light"/>
        <family val="2"/>
        <scheme val="major"/>
      </rPr>
      <t>2025-006-RN
2024-070-MH
2024-067-MH
2024-035-RN
2024-034-RN
2024-033-RN
2024-032-RN
2024-031-RN
2024-012-RN
2024-007-RN
2024-004-RN</t>
    </r>
  </si>
  <si>
    <r>
      <rPr>
        <b/>
        <sz val="11"/>
        <color theme="9" tint="-0.499984740745262"/>
        <rFont val="Calibri Light"/>
        <family val="2"/>
        <scheme val="major"/>
      </rPr>
      <t xml:space="preserve">05/06/2026
15/05/2026
</t>
    </r>
    <r>
      <rPr>
        <strike/>
        <sz val="11"/>
        <color theme="9" tint="-0.499984740745262"/>
        <rFont val="Calibri Light"/>
        <family val="2"/>
        <scheme val="major"/>
      </rPr>
      <t>08/05/2026</t>
    </r>
    <r>
      <rPr>
        <b/>
        <sz val="11"/>
        <color theme="9" tint="-0.499984740745262"/>
        <rFont val="Calibri Light"/>
        <family val="2"/>
        <scheme val="major"/>
      </rPr>
      <t xml:space="preserve">
13/03/2026
27/02/2026
</t>
    </r>
    <r>
      <rPr>
        <strike/>
        <sz val="11"/>
        <color theme="9" tint="-0.499984740745262"/>
        <rFont val="Calibri Light"/>
        <family val="2"/>
        <scheme val="major"/>
      </rPr>
      <t>12/02/2026
11/02/2026</t>
    </r>
    <r>
      <rPr>
        <b/>
        <sz val="11"/>
        <color theme="9" tint="-0.499984740745262"/>
        <rFont val="Calibri Light"/>
        <family val="2"/>
        <scheme val="major"/>
      </rPr>
      <t xml:space="preserve">
06/01/2026</t>
    </r>
    <r>
      <rPr>
        <sz val="11"/>
        <color theme="9" tint="-0.499984740745262"/>
        <rFont val="Calibri Light"/>
        <family val="2"/>
        <scheme val="major"/>
      </rPr>
      <t xml:space="preserve">
27/03/2025
18/03/2025
07/03/2025
20/02/2025
26/12/2024
12/12/2024
05/12/2024
28/11/2024
08/11/2024
24/10/2024
10/10/2024
26/09/2024
19/09/2024
12/09/2024
05/09/2024
07/08/2024
02/08/2024
30/07/2024
19/07/2024
13/06/2024</t>
    </r>
    <r>
      <rPr>
        <strike/>
        <sz val="11"/>
        <color theme="9" tint="-0.499984740745262"/>
        <rFont val="Calibri Light"/>
        <family val="2"/>
        <scheme val="major"/>
      </rPr>
      <t xml:space="preserve">
16/04/2024</t>
    </r>
    <r>
      <rPr>
        <sz val="11"/>
        <color theme="9" tint="-0.499984740745262"/>
        <rFont val="Calibri Light"/>
        <family val="2"/>
        <scheme val="major"/>
      </rPr>
      <t xml:space="preserve">
05/03/2024
01/03/2024
22/01/2024</t>
    </r>
  </si>
  <si>
    <r>
      <rPr>
        <b/>
        <sz val="11"/>
        <color theme="9" tint="-0.499984740745262"/>
        <rFont val="Calibri Light"/>
        <family val="2"/>
        <scheme val="major"/>
      </rPr>
      <t xml:space="preserve">
2025 - FIRMADO CONVENIO (OMAL) 27/03/2025 </t>
    </r>
    <r>
      <rPr>
        <sz val="11"/>
        <color theme="9" tint="-0.499984740745262"/>
        <rFont val="Calibri Light"/>
        <family val="2"/>
        <scheme val="major"/>
      </rPr>
      <t xml:space="preserve">
2024 - PREACUERDO
2024 - MEDIACIÓN EN HUELGA 
2024 - NEGOCIACIÓN
2024 - MEDIACIÓN EN HUELGA
</t>
    </r>
    <r>
      <rPr>
        <sz val="11"/>
        <color rgb="FFFF0000"/>
        <rFont val="Calibri Light"/>
        <family val="2"/>
        <scheme val="major"/>
      </rPr>
      <t>2024 - NEGOCIACIÓN BLOQUEADA</t>
    </r>
    <r>
      <rPr>
        <sz val="11"/>
        <color theme="9" tint="-0.499984740745262"/>
        <rFont val="Calibri Light"/>
        <family val="2"/>
        <scheme val="major"/>
      </rPr>
      <t xml:space="preserve">
2023-2024 - NEGOCIACIÓN
2023 - CONSTITUCIÓN MESA</t>
    </r>
  </si>
  <si>
    <r>
      <t xml:space="preserve">
2025 - PUBLICADO BORM 22/07/2025</t>
    </r>
    <r>
      <rPr>
        <sz val="11"/>
        <color rgb="FFFF0000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>2025 - REGISTRADO 09/07/2025</t>
    </r>
    <r>
      <rPr>
        <sz val="11"/>
        <color rgb="FFFF0000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 xml:space="preserve">2025 - SUBSANACIÓN 26/06/2025
</t>
    </r>
    <r>
      <rPr>
        <sz val="11"/>
        <color rgb="FFFF0000"/>
        <rFont val="Calibri Light"/>
        <family val="2"/>
        <scheme val="major"/>
      </rPr>
      <t xml:space="preserve">2025 - COMUNIC. SUBSANACIÓN 23/06/2025
</t>
    </r>
    <r>
      <rPr>
        <sz val="11"/>
        <rFont val="Calibri Light"/>
        <family val="2"/>
        <scheme val="major"/>
      </rPr>
      <t>2025 - SUBSANACIÓN 22/05/2025</t>
    </r>
    <r>
      <rPr>
        <sz val="11"/>
        <color rgb="FFFF0000"/>
        <rFont val="Calibri Light"/>
        <family val="2"/>
        <scheme val="major"/>
      </rPr>
      <t xml:space="preserve">
2025 - COMUNIC. SUBSANACIÓN 06/05/2025</t>
    </r>
    <r>
      <rPr>
        <sz val="11"/>
        <rFont val="Calibri Light"/>
        <family val="2"/>
        <scheme val="major"/>
      </rPr>
      <t xml:space="preserve">
2025 - PRESENTADO A REGISTRO 01/04/2025</t>
    </r>
  </si>
  <si>
    <t>TRANSPORTE DE MERCANCÍAS POR CARRETERA</t>
  </si>
  <si>
    <t>Mediación
Negociación
Seguimiento</t>
  </si>
  <si>
    <t>2021-133-MH 2021-110-MH  2021-017-DA 2019-097-MC</t>
  </si>
  <si>
    <t>17/12/2021 16/12/2021 26/11/2021 14/10/2021 29/09/2021 21/10/2019 02/10/2019</t>
  </si>
  <si>
    <t>2024-126-MN
2024-013-MN
2024-024-RN</t>
  </si>
  <si>
    <r>
      <rPr>
        <b/>
        <sz val="11"/>
        <color theme="9" tint="-0.499984740745262"/>
        <rFont val="Calibri Light"/>
        <family val="2"/>
        <scheme val="major"/>
      </rPr>
      <t>16/01/2026</t>
    </r>
    <r>
      <rPr>
        <b/>
        <i/>
        <sz val="11"/>
        <color theme="9" tint="-0.499984740745262"/>
        <rFont val="Calibri Light"/>
        <family val="2"/>
        <scheme val="major"/>
      </rPr>
      <t xml:space="preserve">
</t>
    </r>
    <r>
      <rPr>
        <i/>
        <sz val="11"/>
        <color theme="9" tint="-0.499984740745262"/>
        <rFont val="Calibri Light"/>
        <family val="2"/>
        <scheme val="major"/>
      </rPr>
      <t>19/12/2025
31/10/2025
17/09/2025
07/07/2025
24/06/2025</t>
    </r>
    <r>
      <rPr>
        <i/>
        <strike/>
        <sz val="11"/>
        <color theme="9" tint="-0.499984740745262"/>
        <rFont val="Calibri Light"/>
        <family val="2"/>
        <scheme val="major"/>
      </rPr>
      <t xml:space="preserve">
12/06/2025</t>
    </r>
    <r>
      <rPr>
        <i/>
        <sz val="11"/>
        <color theme="9" tint="-0.499984740745262"/>
        <rFont val="Calibri Light"/>
        <family val="2"/>
        <scheme val="major"/>
      </rPr>
      <t xml:space="preserve">
27/05/2025
25/03/2025
25/02/2025
22/01/2025
09/01/2025
13/12/2024
13/03/2024</t>
    </r>
    <r>
      <rPr>
        <i/>
        <strike/>
        <sz val="11"/>
        <color theme="9" tint="-0.499984740745262"/>
        <rFont val="Calibri Light"/>
        <family val="2"/>
        <scheme val="major"/>
      </rPr>
      <t xml:space="preserve">
07/03/2024</t>
    </r>
  </si>
  <si>
    <r>
      <rPr>
        <b/>
        <sz val="11"/>
        <color theme="9" tint="-0.499984740745262"/>
        <rFont val="Calibri Light"/>
        <family val="2"/>
        <scheme val="major"/>
      </rPr>
      <t xml:space="preserve">2026 - FIRMADO CONVENIO OMAL 16/1/2026
</t>
    </r>
    <r>
      <rPr>
        <sz val="11"/>
        <color theme="9" tint="-0.499984740745262"/>
        <rFont val="Calibri Light"/>
        <family val="2"/>
        <scheme val="major"/>
      </rPr>
      <t xml:space="preserve">2025 - FIRMADO PREACUERDO OMAL 19/12/2025
2024-2025 - MEDIACIÓN
</t>
    </r>
    <r>
      <rPr>
        <sz val="11"/>
        <color rgb="FFFF0000"/>
        <rFont val="Calibri Light"/>
        <family val="2"/>
        <scheme val="major"/>
      </rPr>
      <t>2024 - NEGOCIACIÓN BLOQUEADA</t>
    </r>
    <r>
      <rPr>
        <sz val="11"/>
        <color theme="9" tint="-0.499984740745262"/>
        <rFont val="Calibri Light"/>
        <family val="2"/>
        <scheme val="major"/>
      </rPr>
      <t xml:space="preserve">
2024 - NEGOCIACIÓN (CN)
2021 - MEDIACIÓN EN HUELGA (CN)
</t>
    </r>
    <r>
      <rPr>
        <sz val="11"/>
        <color rgb="FFFF0000"/>
        <rFont val="Calibri Light"/>
        <family val="2"/>
        <scheme val="major"/>
      </rPr>
      <t>2021 - NEGOCIACIÓN BLOQUEADA</t>
    </r>
    <r>
      <rPr>
        <sz val="11"/>
        <color theme="9" tint="-0.499984740745262"/>
        <rFont val="Calibri Light"/>
        <family val="2"/>
        <scheme val="major"/>
      </rPr>
      <t xml:space="preserve">
2021 - SEGUIMIENTO
2019-2021 - NEGOCIACIÓN (CN)
2019 - MEDIACIÓN (CN)
</t>
    </r>
    <r>
      <rPr>
        <sz val="11"/>
        <color rgb="FFFF0000"/>
        <rFont val="Calibri Light"/>
        <family val="2"/>
        <scheme val="major"/>
      </rPr>
      <t xml:space="preserve">2019 - NEGOCIACIÓN BLOQUEADA
</t>
    </r>
    <r>
      <rPr>
        <sz val="11"/>
        <rFont val="Calibri Light"/>
        <family val="2"/>
        <scheme val="major"/>
      </rPr>
      <t xml:space="preserve">2019 - CONSTITUCIÓN MESA </t>
    </r>
  </si>
  <si>
    <r>
      <t>PUBLICACIÓN 16/05/2026</t>
    </r>
    <r>
      <rPr>
        <sz val="11"/>
        <rFont val="Calibri Light"/>
        <family val="2"/>
        <scheme val="major"/>
      </rPr>
      <t xml:space="preserve">
REGISTRO 11/05/2026</t>
    </r>
    <r>
      <rPr>
        <b/>
        <sz val="11"/>
        <color rgb="FFFF0000"/>
        <rFont val="Calibri Light"/>
        <family val="2"/>
        <scheme val="major"/>
      </rPr>
      <t xml:space="preserve">
</t>
    </r>
    <r>
      <rPr>
        <b/>
        <sz val="11"/>
        <rFont val="Calibri Light"/>
        <family val="2"/>
        <scheme val="major"/>
      </rPr>
      <t xml:space="preserve">
</t>
    </r>
    <r>
      <rPr>
        <sz val="11"/>
        <rFont val="Calibri Light"/>
        <family val="2"/>
        <scheme val="major"/>
      </rPr>
      <t xml:space="preserve">2026 - SUBSANACIÓN 3ª 08/05/2026
</t>
    </r>
    <r>
      <rPr>
        <sz val="11"/>
        <color rgb="FFFF0000"/>
        <rFont val="Calibri Light"/>
        <family val="2"/>
        <scheme val="major"/>
      </rPr>
      <t xml:space="preserve">2026 - COMUNIC. SUBSANACIÓN 3ª 16/4/2026 </t>
    </r>
    <r>
      <rPr>
        <sz val="11"/>
        <rFont val="Calibri Light"/>
        <family val="2"/>
        <scheme val="major"/>
      </rPr>
      <t xml:space="preserve">
2026 - SUBSANACIÓN 2ª 24/3/2026
</t>
    </r>
    <r>
      <rPr>
        <sz val="11"/>
        <color rgb="FFFF0000"/>
        <rFont val="Calibri Light"/>
        <family val="2"/>
        <scheme val="major"/>
      </rPr>
      <t>2026 - COMUNIC. SUBSANACIÓN 2ª 9/3/2026</t>
    </r>
    <r>
      <rPr>
        <sz val="11"/>
        <rFont val="Calibri Light"/>
        <family val="2"/>
        <scheme val="major"/>
      </rPr>
      <t xml:space="preserve"> 
2026 - SUBSANACIÓN 1ª 30/1/2026
</t>
    </r>
    <r>
      <rPr>
        <sz val="11"/>
        <color rgb="FFFF0000"/>
        <rFont val="Calibri Light"/>
        <family val="2"/>
        <scheme val="major"/>
      </rPr>
      <t>2026 - COMUNIC. SUBSANACIÓN 1ª 30/1/2026</t>
    </r>
    <r>
      <rPr>
        <sz val="11"/>
        <rFont val="Calibri Light"/>
        <family val="2"/>
        <scheme val="major"/>
      </rPr>
      <t xml:space="preserve">
2026 - PRESENTADO A REGISTRO 22/1/2026</t>
    </r>
  </si>
  <si>
    <t>TRANSPORTES REGULARES Y DISCRECIONALES DE VIAJEROS</t>
  </si>
  <si>
    <t>Mediación Seguimiento</t>
  </si>
  <si>
    <t>2021-018-DA</t>
  </si>
  <si>
    <t>2024-045-MC
2024-026-RN</t>
  </si>
  <si>
    <r>
      <t xml:space="preserve">18/06/2024
</t>
    </r>
    <r>
      <rPr>
        <sz val="11"/>
        <rFont val="Calibri Light"/>
        <family val="2"/>
        <scheme val="major"/>
      </rPr>
      <t>16/05/2024
16/04/2024
08/04/2024
26/03/2024
06/03/2024
22/02/2024
18/01/2024</t>
    </r>
  </si>
  <si>
    <r>
      <rPr>
        <b/>
        <sz val="11"/>
        <rFont val="Calibri Light"/>
        <family val="2"/>
        <scheme val="major"/>
      </rPr>
      <t>2024 - FIRMADO CONVENIO 16/05/2024</t>
    </r>
    <r>
      <rPr>
        <sz val="11"/>
        <rFont val="Calibri Light"/>
        <family val="2"/>
        <scheme val="major"/>
      </rPr>
      <t xml:space="preserve">
</t>
    </r>
  </si>
  <si>
    <r>
      <rPr>
        <b/>
        <sz val="11"/>
        <rFont val="Calibri Light"/>
        <family val="2"/>
        <scheme val="major"/>
      </rPr>
      <t xml:space="preserve">2024 - PUBLICADO BORM 23/07/2024 </t>
    </r>
    <r>
      <rPr>
        <sz val="11"/>
        <rFont val="Calibri Light"/>
        <family val="2"/>
        <scheme val="major"/>
      </rPr>
      <t xml:space="preserve">
2024 - REGISTRADO  05/07/2024
</t>
    </r>
    <r>
      <rPr>
        <sz val="11"/>
        <color rgb="FFFF0000"/>
        <rFont val="Calibri Light"/>
        <family val="2"/>
        <scheme val="major"/>
      </rPr>
      <t>2024 - COMUNIC. SUBSANACIÓN 2ª 06/06/2024
2024 - COMUNIC. SUBSANACIÓN 03/06/2024</t>
    </r>
    <r>
      <rPr>
        <sz val="11"/>
        <rFont val="Calibri Light"/>
        <family val="2"/>
        <scheme val="major"/>
      </rPr>
      <t xml:space="preserve">
2024 - NOTIFICAC. SUBSANACIÓN 20/05/2024
2024 - PRESENTADO a REGISTRO 20/05/2024</t>
    </r>
  </si>
  <si>
    <t>Situación de los convenios.  Total</t>
  </si>
  <si>
    <t>Total vigentes</t>
  </si>
  <si>
    <t>CONVENIOS NO SECTORIALES</t>
  </si>
  <si>
    <t>CONVENIOS CON UNIDADES NO ACTIVAS O INEXISTENTES</t>
  </si>
  <si>
    <t>CONVENIOS CON UNIDADES ACTIVAS VENCIDOS EN 2019 O ANTERIORES</t>
  </si>
  <si>
    <t>CONVENIOS CON UNIDADES ACTIVAS VENCIDOS ENTRE 2020 Y 2024</t>
  </si>
  <si>
    <t xml:space="preserve">CONVENIOS CON UNIDADES ACTIVAS VENCIDOS 2025 </t>
  </si>
  <si>
    <t>CONVENIOS CON UNIDADES ACTIVAS FIRMADOS Y EN TRÁMITE DE REGISTRO, DEPÓSITO Y PUBLICACIÓN</t>
  </si>
  <si>
    <r>
      <t xml:space="preserve">CONVENIOS CON UNIDADES ACTIVAS EN VIGENCIA
</t>
    </r>
    <r>
      <rPr>
        <b/>
        <sz val="9"/>
        <color theme="9" tint="-0.499984740745262"/>
        <rFont val="Calibri Light"/>
        <family val="2"/>
        <scheme val="major"/>
      </rPr>
      <t>(vencen 2026)</t>
    </r>
  </si>
  <si>
    <r>
      <t xml:space="preserve">CONVENIOS CON UNIDADES ACTIVAS EN VIGENCIA
</t>
    </r>
    <r>
      <rPr>
        <b/>
        <sz val="9"/>
        <color theme="9" tint="-0.499984740745262"/>
        <rFont val="Calibri Light"/>
        <family val="2"/>
        <scheme val="major"/>
      </rPr>
      <t>(vencen 2027 o posterior)</t>
    </r>
  </si>
  <si>
    <t>Total CC registros</t>
  </si>
  <si>
    <t>Total CC SECTORIALES</t>
  </si>
  <si>
    <t>Total CC UNIDADES ACTIVAS</t>
  </si>
  <si>
    <t>INE (OCUPADOS 2025-4T)</t>
  </si>
  <si>
    <t>INE (OCUPADOS 2025-3T)</t>
  </si>
  <si>
    <t>INE (OCUPADOS 2025-2T)</t>
  </si>
  <si>
    <t>INE (OCUPADOS 2025-1T)</t>
  </si>
  <si>
    <t>INE (OCUPADOS 2024-4T)</t>
  </si>
  <si>
    <t>INE (OCUPADOS 2024-3T)</t>
  </si>
  <si>
    <t>INE (OCUPADOS 2024-2T)</t>
  </si>
  <si>
    <t>INE (OCUPADOS 2024-1T)</t>
  </si>
  <si>
    <t>INE (OCUPADOS 2023-4T)</t>
  </si>
  <si>
    <t>INE (OCUPADOS 2023-3T)</t>
  </si>
  <si>
    <t>INE (OCUPADOS 2023-2T)</t>
  </si>
  <si>
    <t>INE (OCUPADOS 2023-1T)</t>
  </si>
  <si>
    <t>INE (OCUPADOS 2022-4T)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</si>
</sst>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36"/>
      <name val="Calibri Light"/>
      <family val="2"/>
      <scheme val="major"/>
    </font>
    <font>
      <sz val="11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28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sz val="12"/>
      <name val="Calibri Light"/>
      <family val="2"/>
      <scheme val="major"/>
    </font>
    <font>
      <i/>
      <sz val="11"/>
      <name val="Calibri Light"/>
      <family val="2"/>
      <scheme val="major"/>
    </font>
    <font>
      <i/>
      <sz val="11"/>
      <color rgb="FFFF0000"/>
      <name val="Calibri Light"/>
      <family val="2"/>
      <scheme val="major"/>
    </font>
    <font>
      <i/>
      <sz val="11"/>
      <color theme="9" tint="-0.499984740745262"/>
      <name val="Calibri Light"/>
      <family val="2"/>
      <scheme val="major"/>
    </font>
    <font>
      <i/>
      <sz val="11"/>
      <color theme="2" tint="-0.499984740745262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b/>
      <i/>
      <sz val="11"/>
      <name val="Calibri Light"/>
      <family val="2"/>
      <scheme val="major"/>
    </font>
    <font>
      <sz val="11"/>
      <color theme="9" tint="-0.499984740745262"/>
      <name val="Calibri Light"/>
      <family val="2"/>
      <scheme val="major"/>
    </font>
    <font>
      <i/>
      <strike/>
      <sz val="11"/>
      <color theme="9" tint="-0.499984740745262"/>
      <name val="Calibri Light"/>
      <family val="2"/>
      <scheme val="major"/>
    </font>
    <font>
      <b/>
      <sz val="11"/>
      <color theme="9" tint="-0.499984740745262"/>
      <name val="Calibri Light"/>
      <family val="2"/>
      <scheme val="major"/>
    </font>
    <font>
      <b/>
      <i/>
      <sz val="11"/>
      <color rgb="FFFF0000"/>
      <name val="Calibri Light"/>
      <family val="2"/>
      <scheme val="major"/>
    </font>
    <font>
      <strike/>
      <sz val="11"/>
      <color theme="9" tint="-0.499984740745262"/>
      <name val="Calibri Light"/>
      <family val="2"/>
      <scheme val="major"/>
    </font>
    <font>
      <b/>
      <sz val="11"/>
      <color rgb="FFC00000"/>
      <name val="Calibri Light"/>
      <family val="2"/>
      <scheme val="major"/>
    </font>
    <font>
      <b/>
      <i/>
      <sz val="11"/>
      <color rgb="FFC00000"/>
      <name val="Calibri Light"/>
      <family val="2"/>
      <scheme val="major"/>
    </font>
    <font>
      <i/>
      <sz val="11"/>
      <color rgb="FFC00000"/>
      <name val="Calibri Light"/>
      <family val="2"/>
      <scheme val="major"/>
    </font>
    <font>
      <b/>
      <strike/>
      <sz val="11"/>
      <color theme="9" tint="-0.499984740745262"/>
      <name val="Calibri Light"/>
      <family val="2"/>
      <scheme val="major"/>
    </font>
    <font>
      <sz val="11"/>
      <color rgb="FFC00000"/>
      <name val="Calibri Light"/>
      <family val="2"/>
      <scheme val="major"/>
    </font>
    <font>
      <strike/>
      <sz val="11"/>
      <name val="Calibri Light"/>
      <family val="2"/>
      <scheme val="major"/>
    </font>
    <font>
      <b/>
      <i/>
      <sz val="11"/>
      <color theme="9" tint="-0.499984740745262"/>
      <name val="Calibri Light"/>
      <family val="2"/>
      <scheme val="major"/>
    </font>
    <font>
      <b/>
      <sz val="14"/>
      <name val="Calibri Light"/>
      <family val="2"/>
      <scheme val="major"/>
    </font>
    <font>
      <sz val="14"/>
      <name val="Calibri Light"/>
      <family val="2"/>
      <scheme val="major"/>
    </font>
    <font>
      <i/>
      <sz val="11"/>
      <color theme="0" tint="-0.499984740745262"/>
      <name val="Calibri Light"/>
      <family val="2"/>
      <scheme val="major"/>
    </font>
    <font>
      <b/>
      <sz val="11"/>
      <color theme="0" tint="-0.499984740745262"/>
      <name val="Calibri Light"/>
      <family val="2"/>
      <scheme val="major"/>
    </font>
    <font>
      <sz val="11"/>
      <color theme="0" tint="-0.499984740745262"/>
      <name val="Calibri Light"/>
      <family val="2"/>
      <scheme val="major"/>
    </font>
    <font>
      <sz val="10"/>
      <name val="Calibri Light"/>
      <family val="2"/>
      <scheme val="major"/>
    </font>
    <font>
      <b/>
      <sz val="9"/>
      <color theme="9" tint="-0.499984740745262"/>
      <name val="Calibri Light"/>
      <family val="2"/>
      <scheme val="major"/>
    </font>
  </fonts>
  <fills count="1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</cellStyleXfs>
  <cellXfs count="471">
    <xf numFmtId="0" fontId="0" fillId="0" borderId="0" xfId="0"/>
    <xf numFmtId="0" fontId="4" fillId="3" borderId="1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8" fillId="4" borderId="2" xfId="3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 vertical="center" wrapText="1"/>
    </xf>
    <xf numFmtId="0" fontId="8" fillId="4" borderId="5" xfId="3" applyFont="1" applyFill="1" applyBorder="1" applyAlignment="1">
      <alignment horizontal="center" vertical="center" wrapText="1"/>
    </xf>
    <xf numFmtId="14" fontId="8" fillId="4" borderId="6" xfId="0" applyNumberFormat="1" applyFont="1" applyFill="1" applyBorder="1" applyAlignment="1">
      <alignment horizontal="center" vertical="center" wrapText="1"/>
    </xf>
    <xf numFmtId="14" fontId="8" fillId="4" borderId="5" xfId="0" applyNumberFormat="1" applyFont="1" applyFill="1" applyBorder="1" applyAlignment="1">
      <alignment horizontal="center" vertical="center" wrapText="1"/>
    </xf>
    <xf numFmtId="14" fontId="5" fillId="4" borderId="5" xfId="0" applyNumberFormat="1" applyFont="1" applyFill="1" applyBorder="1" applyAlignment="1">
      <alignment horizontal="center" vertical="center" wrapText="1"/>
    </xf>
    <xf numFmtId="14" fontId="8" fillId="4" borderId="2" xfId="0" applyNumberFormat="1" applyFont="1" applyFill="1" applyBorder="1" applyAlignment="1">
      <alignment horizontal="center" vertical="center" wrapText="1"/>
    </xf>
    <xf numFmtId="14" fontId="8" fillId="3" borderId="6" xfId="0" applyNumberFormat="1" applyFont="1" applyFill="1" applyBorder="1" applyAlignment="1">
      <alignment horizontal="center" vertical="center" wrapText="1"/>
    </xf>
    <xf numFmtId="14" fontId="8" fillId="3" borderId="5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1" fontId="10" fillId="5" borderId="5" xfId="3" applyNumberFormat="1" applyFont="1" applyFill="1" applyBorder="1" applyAlignment="1">
      <alignment horizontal="center" vertical="center" wrapText="1"/>
    </xf>
    <xf numFmtId="1" fontId="11" fillId="6" borderId="2" xfId="3" applyNumberFormat="1" applyFont="1" applyFill="1" applyBorder="1" applyAlignment="1">
      <alignment horizontal="center" vertical="center" wrapText="1"/>
    </xf>
    <xf numFmtId="1" fontId="11" fillId="6" borderId="5" xfId="3" applyNumberFormat="1" applyFont="1" applyFill="1" applyBorder="1" applyAlignment="1">
      <alignment horizontal="center" vertical="center" wrapText="1"/>
    </xf>
    <xf numFmtId="0" fontId="11" fillId="6" borderId="5" xfId="3" applyFont="1" applyFill="1" applyBorder="1" applyAlignment="1">
      <alignment horizontal="left" vertical="center" wrapText="1"/>
    </xf>
    <xf numFmtId="3" fontId="11" fillId="6" borderId="6" xfId="0" applyNumberFormat="1" applyFont="1" applyFill="1" applyBorder="1" applyAlignment="1">
      <alignment horizontal="center" vertical="center" wrapText="1"/>
    </xf>
    <xf numFmtId="3" fontId="11" fillId="6" borderId="5" xfId="0" applyNumberFormat="1" applyFont="1" applyFill="1" applyBorder="1" applyAlignment="1">
      <alignment horizontal="right" vertical="center" wrapText="1"/>
    </xf>
    <xf numFmtId="1" fontId="11" fillId="6" borderId="5" xfId="0" applyNumberFormat="1" applyFont="1" applyFill="1" applyBorder="1" applyAlignment="1">
      <alignment horizontal="center" vertical="center" wrapText="1"/>
    </xf>
    <xf numFmtId="14" fontId="11" fillId="6" borderId="5" xfId="0" applyNumberFormat="1" applyFont="1" applyFill="1" applyBorder="1" applyAlignment="1">
      <alignment horizontal="center" vertical="center" wrapText="1"/>
    </xf>
    <xf numFmtId="14" fontId="12" fillId="6" borderId="1" xfId="0" applyNumberFormat="1" applyFont="1" applyFill="1" applyBorder="1" applyAlignment="1">
      <alignment horizontal="center" vertical="center" wrapText="1"/>
    </xf>
    <xf numFmtId="3" fontId="12" fillId="6" borderId="5" xfId="0" applyNumberFormat="1" applyFont="1" applyFill="1" applyBorder="1" applyAlignment="1">
      <alignment horizontal="center" vertical="center" wrapText="1"/>
    </xf>
    <xf numFmtId="3" fontId="11" fillId="6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1" fontId="11" fillId="6" borderId="7" xfId="3" applyNumberFormat="1" applyFont="1" applyFill="1" applyBorder="1" applyAlignment="1">
      <alignment horizontal="center" vertical="center" wrapText="1"/>
    </xf>
    <xf numFmtId="1" fontId="11" fillId="6" borderId="8" xfId="3" applyNumberFormat="1" applyFont="1" applyFill="1" applyBorder="1" applyAlignment="1">
      <alignment horizontal="center" vertical="center" wrapText="1"/>
    </xf>
    <xf numFmtId="0" fontId="11" fillId="6" borderId="8" xfId="3" applyFont="1" applyFill="1" applyBorder="1" applyAlignment="1">
      <alignment horizontal="left" vertical="center" wrapText="1"/>
    </xf>
    <xf numFmtId="14" fontId="11" fillId="6" borderId="2" xfId="0" applyNumberFormat="1" applyFont="1" applyFill="1" applyBorder="1" applyAlignment="1">
      <alignment horizontal="center" vertical="center" wrapText="1"/>
    </xf>
    <xf numFmtId="14" fontId="11" fillId="6" borderId="6" xfId="0" applyNumberFormat="1" applyFont="1" applyFill="1" applyBorder="1" applyAlignment="1">
      <alignment horizontal="center" vertical="center" wrapText="1"/>
    </xf>
    <xf numFmtId="3" fontId="11" fillId="6" borderId="2" xfId="0" applyNumberFormat="1" applyFont="1" applyFill="1" applyBorder="1" applyAlignment="1">
      <alignment horizontal="right" vertical="center" wrapText="1"/>
    </xf>
    <xf numFmtId="14" fontId="12" fillId="6" borderId="2" xfId="0" applyNumberFormat="1" applyFont="1" applyFill="1" applyBorder="1" applyAlignment="1">
      <alignment horizontal="center" vertical="center" wrapText="1"/>
    </xf>
    <xf numFmtId="14" fontId="13" fillId="6" borderId="6" xfId="0" applyNumberFormat="1" applyFont="1" applyFill="1" applyBorder="1" applyAlignment="1">
      <alignment horizontal="center" vertical="center" wrapText="1"/>
    </xf>
    <xf numFmtId="1" fontId="14" fillId="6" borderId="2" xfId="3" applyNumberFormat="1" applyFont="1" applyFill="1" applyBorder="1" applyAlignment="1">
      <alignment horizontal="center" vertical="center" wrapText="1"/>
    </xf>
    <xf numFmtId="1" fontId="14" fillId="6" borderId="5" xfId="3" applyNumberFormat="1" applyFont="1" applyFill="1" applyBorder="1" applyAlignment="1">
      <alignment horizontal="center" vertical="center" wrapText="1"/>
    </xf>
    <xf numFmtId="0" fontId="14" fillId="6" borderId="5" xfId="3" applyFont="1" applyFill="1" applyBorder="1" applyAlignment="1">
      <alignment horizontal="left" vertical="center" wrapText="1"/>
    </xf>
    <xf numFmtId="3" fontId="14" fillId="6" borderId="5" xfId="0" applyNumberFormat="1" applyFont="1" applyFill="1" applyBorder="1" applyAlignment="1">
      <alignment horizontal="right" vertical="center" wrapText="1"/>
    </xf>
    <xf numFmtId="1" fontId="14" fillId="6" borderId="5" xfId="0" applyNumberFormat="1" applyFont="1" applyFill="1" applyBorder="1" applyAlignment="1">
      <alignment horizontal="center" vertical="center" wrapText="1"/>
    </xf>
    <xf numFmtId="14" fontId="14" fillId="6" borderId="5" xfId="0" applyNumberFormat="1" applyFont="1" applyFill="1" applyBorder="1" applyAlignment="1">
      <alignment horizontal="center" vertical="center" wrapText="1"/>
    </xf>
    <xf numFmtId="14" fontId="14" fillId="6" borderId="2" xfId="0" applyNumberFormat="1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 wrapText="1"/>
    </xf>
    <xf numFmtId="3" fontId="14" fillId="6" borderId="5" xfId="0" applyNumberFormat="1" applyFont="1" applyFill="1" applyBorder="1" applyAlignment="1">
      <alignment horizontal="center" vertical="center" wrapText="1"/>
    </xf>
    <xf numFmtId="14" fontId="14" fillId="6" borderId="6" xfId="0" applyNumberFormat="1" applyFont="1" applyFill="1" applyBorder="1" applyAlignment="1">
      <alignment horizontal="center" vertical="center" wrapText="1"/>
    </xf>
    <xf numFmtId="1" fontId="5" fillId="7" borderId="2" xfId="3" applyNumberFormat="1" applyFont="1" applyFill="1" applyBorder="1" applyAlignment="1">
      <alignment horizontal="center" vertical="center" wrapText="1"/>
    </xf>
    <xf numFmtId="1" fontId="5" fillId="7" borderId="5" xfId="3" applyNumberFormat="1" applyFont="1" applyFill="1" applyBorder="1" applyAlignment="1">
      <alignment horizontal="center" vertical="center" wrapText="1"/>
    </xf>
    <xf numFmtId="0" fontId="5" fillId="7" borderId="5" xfId="3" applyFont="1" applyFill="1" applyBorder="1" applyAlignment="1">
      <alignment horizontal="left" vertical="center" wrapText="1"/>
    </xf>
    <xf numFmtId="3" fontId="5" fillId="7" borderId="6" xfId="0" applyNumberFormat="1" applyFont="1" applyFill="1" applyBorder="1" applyAlignment="1">
      <alignment horizontal="center" vertical="center" wrapText="1"/>
    </xf>
    <xf numFmtId="3" fontId="5" fillId="7" borderId="5" xfId="0" applyNumberFormat="1" applyFont="1" applyFill="1" applyBorder="1" applyAlignment="1">
      <alignment horizontal="right" vertical="center" wrapText="1"/>
    </xf>
    <xf numFmtId="3" fontId="5" fillId="7" borderId="5" xfId="0" applyNumberFormat="1" applyFont="1" applyFill="1" applyBorder="1" applyAlignment="1">
      <alignment horizontal="center" vertical="center" wrapText="1"/>
    </xf>
    <xf numFmtId="14" fontId="5" fillId="7" borderId="5" xfId="0" applyNumberFormat="1" applyFont="1" applyFill="1" applyBorder="1" applyAlignment="1">
      <alignment horizontal="center" vertical="center" wrapText="1"/>
    </xf>
    <xf numFmtId="14" fontId="11" fillId="7" borderId="5" xfId="0" applyNumberFormat="1" applyFont="1" applyFill="1" applyBorder="1" applyAlignment="1">
      <alignment horizontal="center" vertical="center" wrapText="1"/>
    </xf>
    <xf numFmtId="14" fontId="15" fillId="7" borderId="1" xfId="0" applyNumberFormat="1" applyFont="1" applyFill="1" applyBorder="1" applyAlignment="1">
      <alignment horizontal="center" vertical="center" wrapText="1"/>
    </xf>
    <xf numFmtId="3" fontId="9" fillId="7" borderId="5" xfId="0" applyNumberFormat="1" applyFont="1" applyFill="1" applyBorder="1" applyAlignment="1">
      <alignment horizontal="center" vertical="center" wrapText="1"/>
    </xf>
    <xf numFmtId="3" fontId="15" fillId="7" borderId="5" xfId="0" applyNumberFormat="1" applyFont="1" applyFill="1" applyBorder="1" applyAlignment="1">
      <alignment horizontal="center" vertical="center" wrapText="1"/>
    </xf>
    <xf numFmtId="3" fontId="11" fillId="7" borderId="5" xfId="0" applyNumberFormat="1" applyFont="1" applyFill="1" applyBorder="1" applyAlignment="1">
      <alignment horizontal="right" vertical="center" wrapText="1"/>
    </xf>
    <xf numFmtId="1" fontId="11" fillId="7" borderId="5" xfId="0" applyNumberFormat="1" applyFont="1" applyFill="1" applyBorder="1" applyAlignment="1">
      <alignment horizontal="center" vertical="center" wrapText="1"/>
    </xf>
    <xf numFmtId="3" fontId="8" fillId="7" borderId="6" xfId="0" applyNumberFormat="1" applyFont="1" applyFill="1" applyBorder="1" applyAlignment="1">
      <alignment horizontal="center" vertical="center" wrapText="1"/>
    </xf>
    <xf numFmtId="3" fontId="16" fillId="7" borderId="5" xfId="0" applyNumberFormat="1" applyFont="1" applyFill="1" applyBorder="1" applyAlignment="1">
      <alignment horizontal="right" vertical="center" wrapText="1"/>
    </xf>
    <xf numFmtId="3" fontId="8" fillId="7" borderId="5" xfId="0" applyNumberFormat="1" applyFont="1" applyFill="1" applyBorder="1" applyAlignment="1">
      <alignment horizontal="center" vertical="center" wrapText="1"/>
    </xf>
    <xf numFmtId="14" fontId="13" fillId="7" borderId="5" xfId="0" applyNumberFormat="1" applyFont="1" applyFill="1" applyBorder="1" applyAlignment="1">
      <alignment horizontal="center" vertical="center" wrapText="1"/>
    </xf>
    <xf numFmtId="14" fontId="5" fillId="7" borderId="0" xfId="0" applyNumberFormat="1" applyFont="1" applyFill="1" applyBorder="1" applyAlignment="1">
      <alignment horizontal="center" vertical="center" wrapText="1"/>
    </xf>
    <xf numFmtId="0" fontId="8" fillId="7" borderId="5" xfId="3" applyFont="1" applyFill="1" applyBorder="1" applyAlignment="1">
      <alignment horizontal="left" vertical="center" wrapText="1"/>
    </xf>
    <xf numFmtId="1" fontId="11" fillId="7" borderId="6" xfId="0" applyNumberFormat="1" applyFont="1" applyFill="1" applyBorder="1" applyAlignment="1">
      <alignment horizontal="center" vertical="center" wrapText="1"/>
    </xf>
    <xf numFmtId="14" fontId="5" fillId="7" borderId="6" xfId="0" applyNumberFormat="1" applyFont="1" applyFill="1" applyBorder="1" applyAlignment="1">
      <alignment horizontal="center" vertical="center" wrapText="1"/>
    </xf>
    <xf numFmtId="14" fontId="15" fillId="7" borderId="2" xfId="0" applyNumberFormat="1" applyFont="1" applyFill="1" applyBorder="1" applyAlignment="1">
      <alignment horizontal="center" vertical="center" wrapText="1"/>
    </xf>
    <xf numFmtId="14" fontId="9" fillId="7" borderId="5" xfId="0" applyNumberFormat="1" applyFont="1" applyFill="1" applyBorder="1" applyAlignment="1">
      <alignment horizontal="center" vertical="center" wrapText="1"/>
    </xf>
    <xf numFmtId="3" fontId="17" fillId="7" borderId="5" xfId="0" applyNumberFormat="1" applyFont="1" applyFill="1" applyBorder="1" applyAlignment="1">
      <alignment horizontal="center" vertical="center" wrapText="1"/>
    </xf>
    <xf numFmtId="14" fontId="13" fillId="7" borderId="6" xfId="0" applyNumberFormat="1" applyFont="1" applyFill="1" applyBorder="1" applyAlignment="1">
      <alignment horizontal="center" vertical="center" wrapText="1"/>
    </xf>
    <xf numFmtId="14" fontId="18" fillId="7" borderId="6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14" fontId="17" fillId="7" borderId="5" xfId="0" applyNumberFormat="1" applyFont="1" applyFill="1" applyBorder="1" applyAlignment="1">
      <alignment horizontal="center" vertical="center" wrapText="1"/>
    </xf>
    <xf numFmtId="14" fontId="5" fillId="7" borderId="2" xfId="0" applyNumberFormat="1" applyFont="1" applyFill="1" applyBorder="1" applyAlignment="1">
      <alignment horizontal="center" vertical="center" wrapText="1"/>
    </xf>
    <xf numFmtId="14" fontId="17" fillId="7" borderId="6" xfId="0" applyNumberFormat="1" applyFont="1" applyFill="1" applyBorder="1" applyAlignment="1">
      <alignment horizontal="center" vertical="center" wrapText="1"/>
    </xf>
    <xf numFmtId="1" fontId="11" fillId="7" borderId="2" xfId="3" applyNumberFormat="1" applyFont="1" applyFill="1" applyBorder="1" applyAlignment="1">
      <alignment horizontal="center" vertical="center" wrapText="1"/>
    </xf>
    <xf numFmtId="1" fontId="11" fillId="7" borderId="5" xfId="3" applyNumberFormat="1" applyFont="1" applyFill="1" applyBorder="1" applyAlignment="1">
      <alignment horizontal="center" vertical="center" wrapText="1"/>
    </xf>
    <xf numFmtId="0" fontId="11" fillId="7" borderId="5" xfId="3" applyFont="1" applyFill="1" applyBorder="1" applyAlignment="1">
      <alignment horizontal="left" vertical="center" wrapText="1"/>
    </xf>
    <xf numFmtId="3" fontId="11" fillId="7" borderId="6" xfId="0" applyNumberFormat="1" applyFont="1" applyFill="1" applyBorder="1" applyAlignment="1">
      <alignment horizontal="center" vertical="center" wrapText="1"/>
    </xf>
    <xf numFmtId="14" fontId="11" fillId="7" borderId="2" xfId="0" applyNumberFormat="1" applyFont="1" applyFill="1" applyBorder="1" applyAlignment="1">
      <alignment horizontal="center" vertical="center" wrapText="1"/>
    </xf>
    <xf numFmtId="14" fontId="12" fillId="7" borderId="1" xfId="0" applyNumberFormat="1" applyFont="1" applyFill="1" applyBorder="1" applyAlignment="1">
      <alignment horizontal="center" vertical="center" wrapText="1"/>
    </xf>
    <xf numFmtId="3" fontId="20" fillId="7" borderId="5" xfId="0" applyNumberFormat="1" applyFont="1" applyFill="1" applyBorder="1" applyAlignment="1">
      <alignment horizontal="center" vertical="center" wrapText="1"/>
    </xf>
    <xf numFmtId="3" fontId="11" fillId="7" borderId="5" xfId="0" applyNumberFormat="1" applyFont="1" applyFill="1" applyBorder="1" applyAlignment="1">
      <alignment horizontal="center" vertical="center" wrapText="1"/>
    </xf>
    <xf numFmtId="14" fontId="11" fillId="7" borderId="6" xfId="0" applyNumberFormat="1" applyFont="1" applyFill="1" applyBorder="1" applyAlignment="1">
      <alignment horizontal="center" vertical="center" wrapText="1"/>
    </xf>
    <xf numFmtId="3" fontId="12" fillId="7" borderId="5" xfId="0" applyNumberFormat="1" applyFont="1" applyFill="1" applyBorder="1" applyAlignment="1">
      <alignment horizontal="center" vertical="center" wrapText="1"/>
    </xf>
    <xf numFmtId="1" fontId="5" fillId="7" borderId="6" xfId="0" applyNumberFormat="1" applyFont="1" applyFill="1" applyBorder="1" applyAlignment="1">
      <alignment horizontal="center" vertical="center" wrapText="1"/>
    </xf>
    <xf numFmtId="3" fontId="16" fillId="7" borderId="2" xfId="0" applyNumberFormat="1" applyFont="1" applyFill="1" applyBorder="1" applyAlignment="1">
      <alignment horizontal="right" vertical="center" wrapText="1"/>
    </xf>
    <xf numFmtId="14" fontId="21" fillId="7" borderId="5" xfId="0" applyNumberFormat="1" applyFont="1" applyFill="1" applyBorder="1" applyAlignment="1">
      <alignment horizontal="center" vertical="center" wrapText="1"/>
    </xf>
    <xf numFmtId="3" fontId="5" fillId="7" borderId="2" xfId="0" applyNumberFormat="1" applyFont="1" applyFill="1" applyBorder="1" applyAlignment="1">
      <alignment horizontal="right" vertical="center" wrapText="1"/>
    </xf>
    <xf numFmtId="3" fontId="5" fillId="7" borderId="2" xfId="0" applyNumberFormat="1" applyFont="1" applyFill="1" applyBorder="1" applyAlignment="1">
      <alignment horizontal="center" vertical="center" wrapText="1"/>
    </xf>
    <xf numFmtId="1" fontId="5" fillId="8" borderId="2" xfId="3" applyNumberFormat="1" applyFont="1" applyFill="1" applyBorder="1" applyAlignment="1">
      <alignment horizontal="center" vertical="center" wrapText="1"/>
    </xf>
    <xf numFmtId="1" fontId="8" fillId="8" borderId="5" xfId="3" applyNumberFormat="1" applyFont="1" applyFill="1" applyBorder="1" applyAlignment="1">
      <alignment horizontal="center" vertical="center" wrapText="1"/>
    </xf>
    <xf numFmtId="0" fontId="22" fillId="8" borderId="5" xfId="3" applyFont="1" applyFill="1" applyBorder="1" applyAlignment="1">
      <alignment horizontal="left" vertical="center" wrapText="1"/>
    </xf>
    <xf numFmtId="3" fontId="8" fillId="8" borderId="6" xfId="0" applyNumberFormat="1" applyFont="1" applyFill="1" applyBorder="1" applyAlignment="1">
      <alignment horizontal="center" vertical="center" wrapText="1"/>
    </xf>
    <xf numFmtId="3" fontId="23" fillId="8" borderId="5" xfId="0" applyNumberFormat="1" applyFont="1" applyFill="1" applyBorder="1" applyAlignment="1">
      <alignment horizontal="right" vertical="center" wrapText="1"/>
    </xf>
    <xf numFmtId="3" fontId="24" fillId="8" borderId="5" xfId="0" applyNumberFormat="1" applyFont="1" applyFill="1" applyBorder="1" applyAlignment="1">
      <alignment horizontal="right" vertical="center" wrapText="1"/>
    </xf>
    <xf numFmtId="1" fontId="24" fillId="8" borderId="5" xfId="0" applyNumberFormat="1" applyFont="1" applyFill="1" applyBorder="1" applyAlignment="1">
      <alignment horizontal="center" vertical="center" wrapText="1"/>
    </xf>
    <xf numFmtId="14" fontId="11" fillId="8" borderId="5" xfId="0" applyNumberFormat="1" applyFont="1" applyFill="1" applyBorder="1" applyAlignment="1">
      <alignment horizontal="center" vertical="center" wrapText="1"/>
    </xf>
    <xf numFmtId="14" fontId="22" fillId="8" borderId="2" xfId="0" applyNumberFormat="1" applyFont="1" applyFill="1" applyBorder="1" applyAlignment="1">
      <alignment horizontal="center" vertical="center" wrapText="1"/>
    </xf>
    <xf numFmtId="14" fontId="5" fillId="8" borderId="5" xfId="0" applyNumberFormat="1" applyFont="1" applyFill="1" applyBorder="1" applyAlignment="1">
      <alignment horizontal="center" vertical="center" wrapText="1"/>
    </xf>
    <xf numFmtId="14" fontId="5" fillId="8" borderId="2" xfId="0" applyNumberFormat="1" applyFont="1" applyFill="1" applyBorder="1" applyAlignment="1">
      <alignment horizontal="center" vertical="center" wrapText="1"/>
    </xf>
    <xf numFmtId="3" fontId="8" fillId="8" borderId="5" xfId="0" applyNumberFormat="1" applyFont="1" applyFill="1" applyBorder="1" applyAlignment="1">
      <alignment horizontal="center" vertical="center" wrapText="1"/>
    </xf>
    <xf numFmtId="3" fontId="5" fillId="8" borderId="5" xfId="0" applyNumberFormat="1" applyFont="1" applyFill="1" applyBorder="1" applyAlignment="1">
      <alignment horizontal="center" vertical="center" wrapText="1"/>
    </xf>
    <xf numFmtId="3" fontId="19" fillId="8" borderId="5" xfId="0" applyNumberFormat="1" applyFont="1" applyFill="1" applyBorder="1" applyAlignment="1">
      <alignment horizontal="center" vertical="center" wrapText="1"/>
    </xf>
    <xf numFmtId="14" fontId="8" fillId="8" borderId="5" xfId="0" applyNumberFormat="1" applyFont="1" applyFill="1" applyBorder="1" applyAlignment="1">
      <alignment horizontal="center" vertical="center" wrapText="1"/>
    </xf>
    <xf numFmtId="14" fontId="17" fillId="8" borderId="5" xfId="0" applyNumberFormat="1" applyFont="1" applyFill="1" applyBorder="1" applyAlignment="1">
      <alignment horizontal="center" vertical="center" wrapText="1"/>
    </xf>
    <xf numFmtId="3" fontId="17" fillId="8" borderId="5" xfId="0" applyNumberFormat="1" applyFont="1" applyFill="1" applyBorder="1" applyAlignment="1">
      <alignment horizontal="center" vertical="center" wrapText="1"/>
    </xf>
    <xf numFmtId="14" fontId="17" fillId="8" borderId="6" xfId="0" applyNumberFormat="1" applyFont="1" applyFill="1" applyBorder="1" applyAlignment="1">
      <alignment horizontal="center" vertical="center" wrapText="1"/>
    </xf>
    <xf numFmtId="14" fontId="19" fillId="8" borderId="6" xfId="0" applyNumberFormat="1" applyFont="1" applyFill="1" applyBorder="1" applyAlignment="1">
      <alignment horizontal="center" vertical="center" wrapText="1"/>
    </xf>
    <xf numFmtId="3" fontId="22" fillId="8" borderId="5" xfId="0" applyNumberFormat="1" applyFont="1" applyFill="1" applyBorder="1" applyAlignment="1">
      <alignment horizontal="center" vertical="center" wrapText="1"/>
    </xf>
    <xf numFmtId="3" fontId="16" fillId="8" borderId="5" xfId="0" applyNumberFormat="1" applyFont="1" applyFill="1" applyBorder="1" applyAlignment="1">
      <alignment horizontal="right" vertical="center" wrapText="1"/>
    </xf>
    <xf numFmtId="3" fontId="11" fillId="8" borderId="5" xfId="0" applyNumberFormat="1" applyFont="1" applyFill="1" applyBorder="1" applyAlignment="1">
      <alignment horizontal="right" vertical="center" wrapText="1"/>
    </xf>
    <xf numFmtId="1" fontId="11" fillId="8" borderId="5" xfId="0" applyNumberFormat="1" applyFont="1" applyFill="1" applyBorder="1" applyAlignment="1">
      <alignment horizontal="center" vertical="center" wrapText="1"/>
    </xf>
    <xf numFmtId="14" fontId="9" fillId="8" borderId="1" xfId="0" applyNumberFormat="1" applyFont="1" applyFill="1" applyBorder="1" applyAlignment="1">
      <alignment horizontal="center" vertical="center" wrapText="1"/>
    </xf>
    <xf numFmtId="14" fontId="19" fillId="8" borderId="5" xfId="0" applyNumberFormat="1" applyFont="1" applyFill="1" applyBorder="1" applyAlignment="1">
      <alignment horizontal="center" vertical="center" wrapText="1"/>
    </xf>
    <xf numFmtId="1" fontId="5" fillId="9" borderId="2" xfId="3" applyNumberFormat="1" applyFont="1" applyFill="1" applyBorder="1" applyAlignment="1">
      <alignment horizontal="center" vertical="center" wrapText="1"/>
    </xf>
    <xf numFmtId="1" fontId="8" fillId="9" borderId="5" xfId="3" applyNumberFormat="1" applyFont="1" applyFill="1" applyBorder="1" applyAlignment="1">
      <alignment horizontal="center" vertical="center" wrapText="1"/>
    </xf>
    <xf numFmtId="0" fontId="22" fillId="9" borderId="5" xfId="3" applyFont="1" applyFill="1" applyBorder="1" applyAlignment="1">
      <alignment horizontal="left" vertical="center" wrapText="1"/>
    </xf>
    <xf numFmtId="3" fontId="8" fillId="9" borderId="6" xfId="0" applyNumberFormat="1" applyFont="1" applyFill="1" applyBorder="1" applyAlignment="1">
      <alignment horizontal="center" vertical="center" wrapText="1"/>
    </xf>
    <xf numFmtId="3" fontId="23" fillId="9" borderId="5" xfId="0" applyNumberFormat="1" applyFont="1" applyFill="1" applyBorder="1" applyAlignment="1">
      <alignment horizontal="right" vertical="center" wrapText="1"/>
    </xf>
    <xf numFmtId="3" fontId="24" fillId="9" borderId="5" xfId="0" applyNumberFormat="1" applyFont="1" applyFill="1" applyBorder="1" applyAlignment="1">
      <alignment horizontal="right" vertical="center" wrapText="1"/>
    </xf>
    <xf numFmtId="1" fontId="24" fillId="9" borderId="5" xfId="0" applyNumberFormat="1" applyFont="1" applyFill="1" applyBorder="1" applyAlignment="1">
      <alignment horizontal="center" vertical="center" wrapText="1"/>
    </xf>
    <xf numFmtId="14" fontId="11" fillId="9" borderId="5" xfId="0" applyNumberFormat="1" applyFont="1" applyFill="1" applyBorder="1" applyAlignment="1">
      <alignment horizontal="center" vertical="center" wrapText="1"/>
    </xf>
    <xf numFmtId="14" fontId="22" fillId="9" borderId="1" xfId="0" applyNumberFormat="1" applyFont="1" applyFill="1" applyBorder="1" applyAlignment="1">
      <alignment horizontal="center" vertical="center" wrapText="1"/>
    </xf>
    <xf numFmtId="14" fontId="5" fillId="9" borderId="5" xfId="0" applyNumberFormat="1" applyFont="1" applyFill="1" applyBorder="1" applyAlignment="1">
      <alignment horizontal="center" vertical="center" wrapText="1"/>
    </xf>
    <xf numFmtId="3" fontId="8" fillId="9" borderId="5" xfId="0" applyNumberFormat="1" applyFont="1" applyFill="1" applyBorder="1" applyAlignment="1">
      <alignment horizontal="center" vertical="center" wrapText="1"/>
    </xf>
    <xf numFmtId="3" fontId="5" fillId="9" borderId="5" xfId="0" applyNumberFormat="1" applyFont="1" applyFill="1" applyBorder="1" applyAlignment="1">
      <alignment horizontal="center" vertical="center" wrapText="1"/>
    </xf>
    <xf numFmtId="3" fontId="17" fillId="9" borderId="5" xfId="0" applyNumberFormat="1" applyFont="1" applyFill="1" applyBorder="1" applyAlignment="1">
      <alignment horizontal="center" vertical="center" wrapText="1"/>
    </xf>
    <xf numFmtId="14" fontId="19" fillId="9" borderId="5" xfId="0" applyNumberFormat="1" applyFont="1" applyFill="1" applyBorder="1" applyAlignment="1">
      <alignment horizontal="center" vertical="center" wrapText="1"/>
    </xf>
    <xf numFmtId="14" fontId="17" fillId="9" borderId="5" xfId="0" applyNumberFormat="1" applyFont="1" applyFill="1" applyBorder="1" applyAlignment="1">
      <alignment horizontal="center" vertical="center" wrapText="1"/>
    </xf>
    <xf numFmtId="3" fontId="19" fillId="9" borderId="5" xfId="0" applyNumberFormat="1" applyFont="1" applyFill="1" applyBorder="1" applyAlignment="1">
      <alignment horizontal="center" vertical="center" wrapText="1"/>
    </xf>
    <xf numFmtId="3" fontId="22" fillId="9" borderId="5" xfId="0" applyNumberFormat="1" applyFont="1" applyFill="1" applyBorder="1" applyAlignment="1">
      <alignment horizontal="center" vertical="center" wrapText="1"/>
    </xf>
    <xf numFmtId="3" fontId="26" fillId="9" borderId="5" xfId="0" applyNumberFormat="1" applyFont="1" applyFill="1" applyBorder="1" applyAlignment="1">
      <alignment horizontal="center" vertical="center" wrapText="1"/>
    </xf>
    <xf numFmtId="14" fontId="13" fillId="9" borderId="5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horizontal="center" vertical="center" wrapText="1"/>
    </xf>
    <xf numFmtId="3" fontId="23" fillId="9" borderId="2" xfId="0" applyNumberFormat="1" applyFont="1" applyFill="1" applyBorder="1" applyAlignment="1">
      <alignment horizontal="right" vertical="center" wrapText="1"/>
    </xf>
    <xf numFmtId="3" fontId="24" fillId="9" borderId="2" xfId="0" applyNumberFormat="1" applyFont="1" applyFill="1" applyBorder="1" applyAlignment="1">
      <alignment horizontal="right" vertical="center" wrapText="1"/>
    </xf>
    <xf numFmtId="14" fontId="11" fillId="9" borderId="2" xfId="0" applyNumberFormat="1" applyFont="1" applyFill="1" applyBorder="1" applyAlignment="1">
      <alignment horizontal="center" vertical="center" wrapText="1"/>
    </xf>
    <xf numFmtId="14" fontId="21" fillId="9" borderId="5" xfId="0" applyNumberFormat="1" applyFont="1" applyFill="1" applyBorder="1" applyAlignment="1">
      <alignment horizontal="center" vertical="center" wrapText="1"/>
    </xf>
    <xf numFmtId="1" fontId="5" fillId="9" borderId="7" xfId="3" applyNumberFormat="1" applyFont="1" applyFill="1" applyBorder="1" applyAlignment="1">
      <alignment horizontal="center" vertical="center" wrapText="1"/>
    </xf>
    <xf numFmtId="1" fontId="8" fillId="9" borderId="8" xfId="3" applyNumberFormat="1" applyFont="1" applyFill="1" applyBorder="1" applyAlignment="1">
      <alignment horizontal="center" vertical="center" wrapText="1"/>
    </xf>
    <xf numFmtId="0" fontId="22" fillId="9" borderId="8" xfId="3" applyFont="1" applyFill="1" applyBorder="1" applyAlignment="1">
      <alignment horizontal="left" vertical="center" wrapText="1"/>
    </xf>
    <xf numFmtId="3" fontId="8" fillId="9" borderId="9" xfId="0" applyNumberFormat="1" applyFont="1" applyFill="1" applyBorder="1" applyAlignment="1">
      <alignment horizontal="center" vertical="center" wrapText="1"/>
    </xf>
    <xf numFmtId="3" fontId="16" fillId="9" borderId="8" xfId="0" applyNumberFormat="1" applyFont="1" applyFill="1" applyBorder="1" applyAlignment="1">
      <alignment horizontal="right" vertical="center" wrapText="1"/>
    </xf>
    <xf numFmtId="3" fontId="11" fillId="9" borderId="8" xfId="0" applyNumberFormat="1" applyFont="1" applyFill="1" applyBorder="1" applyAlignment="1">
      <alignment horizontal="right" vertical="center" wrapText="1"/>
    </xf>
    <xf numFmtId="1" fontId="11" fillId="9" borderId="8" xfId="0" applyNumberFormat="1" applyFont="1" applyFill="1" applyBorder="1" applyAlignment="1">
      <alignment horizontal="center" vertical="center" wrapText="1"/>
    </xf>
    <xf numFmtId="14" fontId="5" fillId="9" borderId="8" xfId="0" applyNumberFormat="1" applyFont="1" applyFill="1" applyBorder="1" applyAlignment="1">
      <alignment horizontal="center" vertical="center" wrapText="1"/>
    </xf>
    <xf numFmtId="14" fontId="22" fillId="9" borderId="10" xfId="0" applyNumberFormat="1" applyFont="1" applyFill="1" applyBorder="1" applyAlignment="1">
      <alignment horizontal="center" vertical="center" wrapText="1"/>
    </xf>
    <xf numFmtId="3" fontId="8" fillId="9" borderId="8" xfId="0" applyNumberFormat="1" applyFont="1" applyFill="1" applyBorder="1" applyAlignment="1">
      <alignment horizontal="center" vertical="center" wrapText="1"/>
    </xf>
    <xf numFmtId="3" fontId="5" fillId="9" borderId="8" xfId="0" applyNumberFormat="1" applyFont="1" applyFill="1" applyBorder="1" applyAlignment="1">
      <alignment horizontal="center" vertical="center" wrapText="1"/>
    </xf>
    <xf numFmtId="3" fontId="17" fillId="9" borderId="8" xfId="0" applyNumberFormat="1" applyFont="1" applyFill="1" applyBorder="1" applyAlignment="1">
      <alignment horizontal="center" vertical="center" wrapText="1"/>
    </xf>
    <xf numFmtId="14" fontId="13" fillId="9" borderId="8" xfId="0" applyNumberFormat="1" applyFont="1" applyFill="1" applyBorder="1" applyAlignment="1">
      <alignment horizontal="center" vertical="center" wrapText="1"/>
    </xf>
    <xf numFmtId="14" fontId="19" fillId="9" borderId="8" xfId="0" applyNumberFormat="1" applyFont="1" applyFill="1" applyBorder="1" applyAlignment="1">
      <alignment horizontal="center" vertical="center" wrapText="1"/>
    </xf>
    <xf numFmtId="14" fontId="17" fillId="9" borderId="8" xfId="0" applyNumberFormat="1" applyFont="1" applyFill="1" applyBorder="1" applyAlignment="1">
      <alignment horizontal="center" vertical="center" wrapText="1"/>
    </xf>
    <xf numFmtId="3" fontId="8" fillId="9" borderId="5" xfId="0" applyNumberFormat="1" applyFont="1" applyFill="1" applyBorder="1" applyAlignment="1">
      <alignment horizontal="right" vertical="center" wrapText="1"/>
    </xf>
    <xf numFmtId="3" fontId="5" fillId="9" borderId="5" xfId="0" applyNumberFormat="1" applyFont="1" applyFill="1" applyBorder="1" applyAlignment="1">
      <alignment horizontal="right" vertical="center" wrapText="1"/>
    </xf>
    <xf numFmtId="1" fontId="5" fillId="9" borderId="5" xfId="0" applyNumberFormat="1" applyFont="1" applyFill="1" applyBorder="1" applyAlignment="1">
      <alignment horizontal="center" vertical="center" wrapText="1"/>
    </xf>
    <xf numFmtId="14" fontId="26" fillId="9" borderId="1" xfId="0" applyNumberFormat="1" applyFont="1" applyFill="1" applyBorder="1" applyAlignment="1">
      <alignment horizontal="center" vertical="center" wrapText="1"/>
    </xf>
    <xf numFmtId="14" fontId="22" fillId="9" borderId="5" xfId="0" applyNumberFormat="1" applyFont="1" applyFill="1" applyBorder="1" applyAlignment="1">
      <alignment horizontal="center" vertical="center" wrapText="1"/>
    </xf>
    <xf numFmtId="14" fontId="17" fillId="9" borderId="6" xfId="0" applyNumberFormat="1" applyFont="1" applyFill="1" applyBorder="1" applyAlignment="1">
      <alignment horizontal="center" vertical="center" wrapText="1"/>
    </xf>
    <xf numFmtId="14" fontId="19" fillId="9" borderId="6" xfId="0" applyNumberFormat="1" applyFont="1" applyFill="1" applyBorder="1" applyAlignment="1">
      <alignment horizontal="center" vertical="center" wrapText="1"/>
    </xf>
    <xf numFmtId="1" fontId="5" fillId="10" borderId="2" xfId="3" applyNumberFormat="1" applyFont="1" applyFill="1" applyBorder="1" applyAlignment="1">
      <alignment horizontal="center" vertical="center" wrapText="1"/>
    </xf>
    <xf numFmtId="1" fontId="8" fillId="10" borderId="5" xfId="3" applyNumberFormat="1" applyFont="1" applyFill="1" applyBorder="1" applyAlignment="1">
      <alignment horizontal="center" vertical="center" wrapText="1"/>
    </xf>
    <xf numFmtId="0" fontId="22" fillId="10" borderId="5" xfId="3" applyFont="1" applyFill="1" applyBorder="1" applyAlignment="1">
      <alignment horizontal="left" vertical="center" wrapText="1"/>
    </xf>
    <xf numFmtId="3" fontId="8" fillId="10" borderId="6" xfId="0" applyNumberFormat="1" applyFont="1" applyFill="1" applyBorder="1" applyAlignment="1">
      <alignment horizontal="center" vertical="center" wrapText="1"/>
    </xf>
    <xf numFmtId="3" fontId="8" fillId="10" borderId="5" xfId="0" applyNumberFormat="1" applyFont="1" applyFill="1" applyBorder="1" applyAlignment="1">
      <alignment horizontal="right" vertical="center" wrapText="1"/>
    </xf>
    <xf numFmtId="3" fontId="5" fillId="10" borderId="5" xfId="0" applyNumberFormat="1" applyFont="1" applyFill="1" applyBorder="1" applyAlignment="1">
      <alignment horizontal="right" vertical="center" wrapText="1"/>
    </xf>
    <xf numFmtId="1" fontId="5" fillId="10" borderId="5" xfId="0" applyNumberFormat="1" applyFont="1" applyFill="1" applyBorder="1" applyAlignment="1">
      <alignment horizontal="center" vertical="center" wrapText="1"/>
    </xf>
    <xf numFmtId="14" fontId="5" fillId="10" borderId="5" xfId="0" applyNumberFormat="1" applyFont="1" applyFill="1" applyBorder="1" applyAlignment="1">
      <alignment horizontal="center" vertical="center" wrapText="1"/>
    </xf>
    <xf numFmtId="14" fontId="22" fillId="10" borderId="1" xfId="0" applyNumberFormat="1" applyFont="1" applyFill="1" applyBorder="1" applyAlignment="1">
      <alignment horizontal="center" vertical="center" wrapText="1"/>
    </xf>
    <xf numFmtId="14" fontId="22" fillId="10" borderId="5" xfId="0" applyNumberFormat="1" applyFont="1" applyFill="1" applyBorder="1" applyAlignment="1">
      <alignment horizontal="center" vertical="center" wrapText="1"/>
    </xf>
    <xf numFmtId="3" fontId="8" fillId="10" borderId="5" xfId="0" applyNumberFormat="1" applyFont="1" applyFill="1" applyBorder="1" applyAlignment="1">
      <alignment horizontal="center" vertical="center" wrapText="1"/>
    </xf>
    <xf numFmtId="3" fontId="5" fillId="10" borderId="8" xfId="0" applyNumberFormat="1" applyFont="1" applyFill="1" applyBorder="1" applyAlignment="1">
      <alignment horizontal="center" vertical="center" wrapText="1"/>
    </xf>
    <xf numFmtId="3" fontId="19" fillId="10" borderId="5" xfId="0" applyNumberFormat="1" applyFont="1" applyFill="1" applyBorder="1" applyAlignment="1">
      <alignment horizontal="center" vertical="center" wrapText="1"/>
    </xf>
    <xf numFmtId="14" fontId="19" fillId="10" borderId="5" xfId="0" applyNumberFormat="1" applyFont="1" applyFill="1" applyBorder="1" applyAlignment="1">
      <alignment horizontal="center" vertical="center" wrapText="1"/>
    </xf>
    <xf numFmtId="14" fontId="17" fillId="10" borderId="5" xfId="0" applyNumberFormat="1" applyFont="1" applyFill="1" applyBorder="1" applyAlignment="1">
      <alignment horizontal="center" vertical="center" wrapText="1"/>
    </xf>
    <xf numFmtId="3" fontId="17" fillId="10" borderId="5" xfId="0" applyNumberFormat="1" applyFont="1" applyFill="1" applyBorder="1" applyAlignment="1">
      <alignment horizontal="center" vertical="center" wrapText="1"/>
    </xf>
    <xf numFmtId="14" fontId="13" fillId="10" borderId="5" xfId="0" applyNumberFormat="1" applyFont="1" applyFill="1" applyBorder="1" applyAlignment="1">
      <alignment horizontal="center" vertical="center" wrapText="1"/>
    </xf>
    <xf numFmtId="3" fontId="5" fillId="10" borderId="5" xfId="0" applyNumberFormat="1" applyFont="1" applyFill="1" applyBorder="1" applyAlignment="1">
      <alignment horizontal="center" vertical="center" wrapText="1"/>
    </xf>
    <xf numFmtId="3" fontId="16" fillId="10" borderId="5" xfId="0" applyNumberFormat="1" applyFont="1" applyFill="1" applyBorder="1" applyAlignment="1">
      <alignment horizontal="right" vertical="center" wrapText="1"/>
    </xf>
    <xf numFmtId="3" fontId="11" fillId="10" borderId="5" xfId="0" applyNumberFormat="1" applyFont="1" applyFill="1" applyBorder="1" applyAlignment="1">
      <alignment horizontal="right" vertical="center" wrapText="1"/>
    </xf>
    <xf numFmtId="1" fontId="11" fillId="10" borderId="5" xfId="0" applyNumberFormat="1" applyFont="1" applyFill="1" applyBorder="1" applyAlignment="1">
      <alignment horizontal="center" vertical="center" wrapText="1"/>
    </xf>
    <xf numFmtId="14" fontId="26" fillId="10" borderId="1" xfId="0" applyNumberFormat="1" applyFont="1" applyFill="1" applyBorder="1" applyAlignment="1">
      <alignment horizontal="center" vertical="center" wrapText="1"/>
    </xf>
    <xf numFmtId="3" fontId="22" fillId="10" borderId="5" xfId="0" applyNumberFormat="1" applyFont="1" applyFill="1" applyBorder="1" applyAlignment="1">
      <alignment horizontal="center" vertical="center" wrapText="1"/>
    </xf>
    <xf numFmtId="3" fontId="8" fillId="10" borderId="2" xfId="0" applyNumberFormat="1" applyFont="1" applyFill="1" applyBorder="1" applyAlignment="1">
      <alignment horizontal="right" vertical="center" wrapText="1"/>
    </xf>
    <xf numFmtId="14" fontId="22" fillId="10" borderId="2" xfId="0" applyNumberFormat="1" applyFont="1" applyFill="1" applyBorder="1" applyAlignment="1">
      <alignment horizontal="center" vertical="center" wrapText="1"/>
    </xf>
    <xf numFmtId="3" fontId="17" fillId="10" borderId="2" xfId="0" applyNumberFormat="1" applyFont="1" applyFill="1" applyBorder="1" applyAlignment="1">
      <alignment horizontal="center" vertical="center" wrapText="1"/>
    </xf>
    <xf numFmtId="3" fontId="5" fillId="10" borderId="2" xfId="0" applyNumberFormat="1" applyFont="1" applyFill="1" applyBorder="1" applyAlignment="1">
      <alignment horizontal="right" vertical="center" wrapText="1"/>
    </xf>
    <xf numFmtId="14" fontId="5" fillId="10" borderId="2" xfId="0" applyNumberFormat="1" applyFont="1" applyFill="1" applyBorder="1" applyAlignment="1">
      <alignment horizontal="center" vertical="center" wrapText="1"/>
    </xf>
    <xf numFmtId="14" fontId="17" fillId="10" borderId="6" xfId="0" applyNumberFormat="1" applyFont="1" applyFill="1" applyBorder="1" applyAlignment="1">
      <alignment horizontal="center" vertical="center" wrapText="1"/>
    </xf>
    <xf numFmtId="14" fontId="19" fillId="10" borderId="6" xfId="0" applyNumberFormat="1" applyFont="1" applyFill="1" applyBorder="1" applyAlignment="1">
      <alignment horizontal="center" vertical="center" wrapText="1"/>
    </xf>
    <xf numFmtId="14" fontId="8" fillId="10" borderId="6" xfId="0" applyNumberFormat="1" applyFont="1" applyFill="1" applyBorder="1" applyAlignment="1">
      <alignment horizontal="center" vertical="center" wrapText="1"/>
    </xf>
    <xf numFmtId="14" fontId="5" fillId="10" borderId="1" xfId="0" applyNumberFormat="1" applyFont="1" applyFill="1" applyBorder="1" applyAlignment="1">
      <alignment horizontal="center" vertical="center" wrapText="1"/>
    </xf>
    <xf numFmtId="14" fontId="8" fillId="10" borderId="5" xfId="0" applyNumberFormat="1" applyFont="1" applyFill="1" applyBorder="1" applyAlignment="1">
      <alignment horizontal="center" vertical="center" wrapText="1"/>
    </xf>
    <xf numFmtId="1" fontId="10" fillId="5" borderId="11" xfId="3" applyNumberFormat="1" applyFont="1" applyFill="1" applyBorder="1" applyAlignment="1">
      <alignment horizontal="center" vertical="center" wrapText="1"/>
    </xf>
    <xf numFmtId="1" fontId="5" fillId="10" borderId="1" xfId="3" applyNumberFormat="1" applyFont="1" applyFill="1" applyBorder="1" applyAlignment="1">
      <alignment horizontal="center" vertical="center" wrapText="1"/>
    </xf>
    <xf numFmtId="14" fontId="19" fillId="10" borderId="1" xfId="0" applyNumberFormat="1" applyFont="1" applyFill="1" applyBorder="1" applyAlignment="1">
      <alignment horizontal="center" vertical="center" wrapText="1"/>
    </xf>
    <xf numFmtId="14" fontId="5" fillId="10" borderId="6" xfId="0" applyNumberFormat="1" applyFont="1" applyFill="1" applyBorder="1" applyAlignment="1">
      <alignment horizontal="center" vertical="center" wrapText="1"/>
    </xf>
    <xf numFmtId="3" fontId="8" fillId="10" borderId="2" xfId="0" applyNumberFormat="1" applyFont="1" applyFill="1" applyBorder="1" applyAlignment="1">
      <alignment horizontal="center" vertical="center" wrapText="1"/>
    </xf>
    <xf numFmtId="3" fontId="11" fillId="10" borderId="2" xfId="0" applyNumberFormat="1" applyFont="1" applyFill="1" applyBorder="1" applyAlignment="1">
      <alignment horizontal="right" vertical="center" wrapText="1"/>
    </xf>
    <xf numFmtId="3" fontId="16" fillId="10" borderId="2" xfId="0" applyNumberFormat="1" applyFont="1" applyFill="1" applyBorder="1" applyAlignment="1">
      <alignment horizontal="right" vertical="center" wrapText="1"/>
    </xf>
    <xf numFmtId="14" fontId="11" fillId="10" borderId="5" xfId="0" applyNumberFormat="1" applyFont="1" applyFill="1" applyBorder="1" applyAlignment="1">
      <alignment horizontal="center" vertical="center" wrapText="1"/>
    </xf>
    <xf numFmtId="14" fontId="11" fillId="10" borderId="2" xfId="0" applyNumberFormat="1" applyFont="1" applyFill="1" applyBorder="1" applyAlignment="1">
      <alignment horizontal="center" vertical="center" wrapText="1"/>
    </xf>
    <xf numFmtId="14" fontId="15" fillId="10" borderId="2" xfId="0" applyNumberFormat="1" applyFont="1" applyFill="1" applyBorder="1" applyAlignment="1">
      <alignment horizontal="center" vertical="center" wrapText="1"/>
    </xf>
    <xf numFmtId="14" fontId="19" fillId="10" borderId="2" xfId="0" applyNumberFormat="1" applyFont="1" applyFill="1" applyBorder="1" applyAlignment="1">
      <alignment horizontal="center" vertical="center" wrapText="1"/>
    </xf>
    <xf numFmtId="1" fontId="10" fillId="5" borderId="8" xfId="3" applyNumberFormat="1" applyFont="1" applyFill="1" applyBorder="1" applyAlignment="1">
      <alignment horizontal="center" vertical="center" wrapText="1"/>
    </xf>
    <xf numFmtId="1" fontId="5" fillId="10" borderId="7" xfId="3" applyNumberFormat="1" applyFont="1" applyFill="1" applyBorder="1" applyAlignment="1">
      <alignment horizontal="center" vertical="center" wrapText="1"/>
    </xf>
    <xf numFmtId="1" fontId="8" fillId="10" borderId="8" xfId="3" applyNumberFormat="1" applyFont="1" applyFill="1" applyBorder="1" applyAlignment="1">
      <alignment horizontal="center" vertical="center" wrapText="1"/>
    </xf>
    <xf numFmtId="0" fontId="22" fillId="10" borderId="8" xfId="3" applyFont="1" applyFill="1" applyBorder="1" applyAlignment="1">
      <alignment horizontal="left" vertical="center" wrapText="1"/>
    </xf>
    <xf numFmtId="3" fontId="8" fillId="10" borderId="9" xfId="0" applyNumberFormat="1" applyFont="1" applyFill="1" applyBorder="1" applyAlignment="1">
      <alignment horizontal="center" vertical="center" wrapText="1"/>
    </xf>
    <xf numFmtId="3" fontId="8" fillId="10" borderId="8" xfId="0" applyNumberFormat="1" applyFont="1" applyFill="1" applyBorder="1" applyAlignment="1">
      <alignment horizontal="right" vertical="center" wrapText="1"/>
    </xf>
    <xf numFmtId="3" fontId="5" fillId="10" borderId="8" xfId="0" applyNumberFormat="1" applyFont="1" applyFill="1" applyBorder="1" applyAlignment="1">
      <alignment horizontal="right" vertical="center" wrapText="1"/>
    </xf>
    <xf numFmtId="1" fontId="5" fillId="10" borderId="8" xfId="0" applyNumberFormat="1" applyFont="1" applyFill="1" applyBorder="1" applyAlignment="1">
      <alignment horizontal="center" vertical="center" wrapText="1"/>
    </xf>
    <xf numFmtId="14" fontId="5" fillId="10" borderId="8" xfId="0" applyNumberFormat="1" applyFont="1" applyFill="1" applyBorder="1" applyAlignment="1">
      <alignment horizontal="center" vertical="center" wrapText="1"/>
    </xf>
    <xf numFmtId="14" fontId="22" fillId="10" borderId="10" xfId="0" applyNumberFormat="1" applyFont="1" applyFill="1" applyBorder="1" applyAlignment="1">
      <alignment horizontal="center" vertical="center" wrapText="1"/>
    </xf>
    <xf numFmtId="14" fontId="22" fillId="10" borderId="8" xfId="0" applyNumberFormat="1" applyFont="1" applyFill="1" applyBorder="1" applyAlignment="1">
      <alignment horizontal="center" vertical="center" wrapText="1"/>
    </xf>
    <xf numFmtId="3" fontId="8" fillId="10" borderId="8" xfId="0" applyNumberFormat="1" applyFont="1" applyFill="1" applyBorder="1" applyAlignment="1">
      <alignment horizontal="center" vertical="center" wrapText="1"/>
    </xf>
    <xf numFmtId="14" fontId="19" fillId="10" borderId="8" xfId="0" applyNumberFormat="1" applyFont="1" applyFill="1" applyBorder="1" applyAlignment="1">
      <alignment horizontal="center" vertical="center" wrapText="1"/>
    </xf>
    <xf numFmtId="3" fontId="17" fillId="10" borderId="8" xfId="0" applyNumberFormat="1" applyFont="1" applyFill="1" applyBorder="1" applyAlignment="1">
      <alignment horizontal="center" vertical="center" wrapText="1"/>
    </xf>
    <xf numFmtId="14" fontId="17" fillId="10" borderId="8" xfId="0" applyNumberFormat="1" applyFont="1" applyFill="1" applyBorder="1" applyAlignment="1">
      <alignment horizontal="center" vertical="center" wrapText="1"/>
    </xf>
    <xf numFmtId="3" fontId="19" fillId="10" borderId="8" xfId="0" applyNumberFormat="1" applyFont="1" applyFill="1" applyBorder="1" applyAlignment="1">
      <alignment horizontal="center" vertical="center" wrapText="1"/>
    </xf>
    <xf numFmtId="3" fontId="8" fillId="10" borderId="6" xfId="0" applyNumberFormat="1" applyFont="1" applyFill="1" applyBorder="1" applyAlignment="1">
      <alignment horizontal="right" vertical="center" wrapText="1"/>
    </xf>
    <xf numFmtId="1" fontId="5" fillId="10" borderId="6" xfId="0" applyNumberFormat="1" applyFont="1" applyFill="1" applyBorder="1" applyAlignment="1">
      <alignment horizontal="center" vertical="center" wrapText="1"/>
    </xf>
    <xf numFmtId="14" fontId="17" fillId="10" borderId="2" xfId="0" applyNumberFormat="1" applyFont="1" applyFill="1" applyBorder="1" applyAlignment="1">
      <alignment horizontal="center" vertical="center" wrapText="1"/>
    </xf>
    <xf numFmtId="3" fontId="26" fillId="10" borderId="5" xfId="0" applyNumberFormat="1" applyFont="1" applyFill="1" applyBorder="1" applyAlignment="1">
      <alignment horizontal="center" vertical="center" wrapText="1"/>
    </xf>
    <xf numFmtId="1" fontId="5" fillId="11" borderId="2" xfId="3" applyNumberFormat="1" applyFont="1" applyFill="1" applyBorder="1" applyAlignment="1">
      <alignment horizontal="center" vertical="center" wrapText="1"/>
    </xf>
    <xf numFmtId="1" fontId="8" fillId="11" borderId="5" xfId="3" applyNumberFormat="1" applyFont="1" applyFill="1" applyBorder="1" applyAlignment="1">
      <alignment horizontal="center" vertical="center" wrapText="1"/>
    </xf>
    <xf numFmtId="0" fontId="22" fillId="11" borderId="5" xfId="3" applyFont="1" applyFill="1" applyBorder="1" applyAlignment="1">
      <alignment horizontal="left" vertical="center" wrapText="1"/>
    </xf>
    <xf numFmtId="3" fontId="8" fillId="11" borderId="6" xfId="0" applyNumberFormat="1" applyFont="1" applyFill="1" applyBorder="1" applyAlignment="1">
      <alignment horizontal="center" vertical="center" wrapText="1"/>
    </xf>
    <xf numFmtId="3" fontId="16" fillId="11" borderId="5" xfId="0" applyNumberFormat="1" applyFont="1" applyFill="1" applyBorder="1" applyAlignment="1">
      <alignment horizontal="right" vertical="center" wrapText="1"/>
    </xf>
    <xf numFmtId="3" fontId="11" fillId="11" borderId="5" xfId="0" applyNumberFormat="1" applyFont="1" applyFill="1" applyBorder="1" applyAlignment="1">
      <alignment horizontal="right" vertical="center" wrapText="1"/>
    </xf>
    <xf numFmtId="1" fontId="11" fillId="11" borderId="5" xfId="0" applyNumberFormat="1" applyFont="1" applyFill="1" applyBorder="1" applyAlignment="1">
      <alignment horizontal="center" vertical="center" wrapText="1"/>
    </xf>
    <xf numFmtId="14" fontId="11" fillId="11" borderId="5" xfId="0" applyNumberFormat="1" applyFont="1" applyFill="1" applyBorder="1" applyAlignment="1">
      <alignment horizontal="center" vertical="center" wrapText="1"/>
    </xf>
    <xf numFmtId="14" fontId="2" fillId="11" borderId="5" xfId="2" applyNumberFormat="1" applyFill="1" applyBorder="1" applyAlignment="1">
      <alignment horizontal="center" vertical="center" wrapText="1"/>
    </xf>
    <xf numFmtId="14" fontId="26" fillId="11" borderId="1" xfId="0" applyNumberFormat="1" applyFont="1" applyFill="1" applyBorder="1" applyAlignment="1">
      <alignment horizontal="center" vertical="center" wrapText="1"/>
    </xf>
    <xf numFmtId="14" fontId="5" fillId="11" borderId="5" xfId="0" applyNumberFormat="1" applyFont="1" applyFill="1" applyBorder="1" applyAlignment="1">
      <alignment horizontal="center" vertical="center" wrapText="1"/>
    </xf>
    <xf numFmtId="14" fontId="26" fillId="11" borderId="5" xfId="0" applyNumberFormat="1" applyFont="1" applyFill="1" applyBorder="1" applyAlignment="1">
      <alignment horizontal="center" vertical="center" wrapText="1"/>
    </xf>
    <xf numFmtId="14" fontId="22" fillId="11" borderId="5" xfId="0" applyNumberFormat="1" applyFont="1" applyFill="1" applyBorder="1" applyAlignment="1">
      <alignment horizontal="center" vertical="center" wrapText="1"/>
    </xf>
    <xf numFmtId="3" fontId="8" fillId="11" borderId="5" xfId="0" applyNumberFormat="1" applyFont="1" applyFill="1" applyBorder="1" applyAlignment="1">
      <alignment horizontal="center" vertical="center" wrapText="1"/>
    </xf>
    <xf numFmtId="3" fontId="5" fillId="11" borderId="8" xfId="0" applyNumberFormat="1" applyFont="1" applyFill="1" applyBorder="1" applyAlignment="1">
      <alignment horizontal="center" vertical="center" wrapText="1"/>
    </xf>
    <xf numFmtId="3" fontId="5" fillId="11" borderId="5" xfId="0" applyNumberFormat="1" applyFont="1" applyFill="1" applyBorder="1" applyAlignment="1">
      <alignment horizontal="center" vertical="center" wrapText="1"/>
    </xf>
    <xf numFmtId="14" fontId="19" fillId="11" borderId="5" xfId="0" applyNumberFormat="1" applyFont="1" applyFill="1" applyBorder="1" applyAlignment="1">
      <alignment horizontal="center" vertical="center" wrapText="1"/>
    </xf>
    <xf numFmtId="3" fontId="17" fillId="11" borderId="5" xfId="0" applyNumberFormat="1" applyFont="1" applyFill="1" applyBorder="1" applyAlignment="1">
      <alignment horizontal="center" vertical="center" wrapText="1"/>
    </xf>
    <xf numFmtId="14" fontId="17" fillId="11" borderId="5" xfId="0" applyNumberFormat="1" applyFont="1" applyFill="1" applyBorder="1" applyAlignment="1">
      <alignment horizontal="center" vertical="center" wrapText="1"/>
    </xf>
    <xf numFmtId="3" fontId="22" fillId="11" borderId="5" xfId="0" applyNumberFormat="1" applyFont="1" applyFill="1" applyBorder="1" applyAlignment="1">
      <alignment horizontal="center" vertical="center" wrapText="1"/>
    </xf>
    <xf numFmtId="1" fontId="5" fillId="12" borderId="2" xfId="3" applyNumberFormat="1" applyFont="1" applyFill="1" applyBorder="1" applyAlignment="1">
      <alignment horizontal="center" vertical="center" wrapText="1"/>
    </xf>
    <xf numFmtId="1" fontId="8" fillId="12" borderId="5" xfId="3" applyNumberFormat="1" applyFont="1" applyFill="1" applyBorder="1" applyAlignment="1">
      <alignment horizontal="center" vertical="center" wrapText="1"/>
    </xf>
    <xf numFmtId="0" fontId="19" fillId="12" borderId="5" xfId="3" applyFont="1" applyFill="1" applyBorder="1" applyAlignment="1">
      <alignment horizontal="left" vertical="center" wrapText="1"/>
    </xf>
    <xf numFmtId="3" fontId="5" fillId="12" borderId="2" xfId="0" applyNumberFormat="1" applyFont="1" applyFill="1" applyBorder="1" applyAlignment="1">
      <alignment horizontal="center" vertical="center" wrapText="1"/>
    </xf>
    <xf numFmtId="3" fontId="8" fillId="12" borderId="5" xfId="0" applyNumberFormat="1" applyFont="1" applyFill="1" applyBorder="1" applyAlignment="1">
      <alignment horizontal="right" vertical="center" wrapText="1"/>
    </xf>
    <xf numFmtId="3" fontId="5" fillId="12" borderId="5" xfId="0" applyNumberFormat="1" applyFont="1" applyFill="1" applyBorder="1" applyAlignment="1">
      <alignment horizontal="right" vertical="center" wrapText="1"/>
    </xf>
    <xf numFmtId="3" fontId="8" fillId="12" borderId="2" xfId="0" applyNumberFormat="1" applyFont="1" applyFill="1" applyBorder="1" applyAlignment="1">
      <alignment horizontal="right" vertical="center" wrapText="1"/>
    </xf>
    <xf numFmtId="1" fontId="5" fillId="12" borderId="5" xfId="0" applyNumberFormat="1" applyFont="1" applyFill="1" applyBorder="1" applyAlignment="1">
      <alignment horizontal="center" vertical="center" wrapText="1"/>
    </xf>
    <xf numFmtId="14" fontId="5" fillId="12" borderId="5" xfId="0" applyNumberFormat="1" applyFont="1" applyFill="1" applyBorder="1" applyAlignment="1">
      <alignment horizontal="center" vertical="center" wrapText="1"/>
    </xf>
    <xf numFmtId="14" fontId="22" fillId="12" borderId="1" xfId="0" applyNumberFormat="1" applyFont="1" applyFill="1" applyBorder="1" applyAlignment="1">
      <alignment horizontal="center" vertical="center" wrapText="1"/>
    </xf>
    <xf numFmtId="14" fontId="22" fillId="12" borderId="5" xfId="0" applyNumberFormat="1" applyFont="1" applyFill="1" applyBorder="1" applyAlignment="1">
      <alignment horizontal="center" vertical="center" wrapText="1"/>
    </xf>
    <xf numFmtId="3" fontId="8" fillId="12" borderId="5" xfId="0" applyNumberFormat="1" applyFont="1" applyFill="1" applyBorder="1" applyAlignment="1">
      <alignment horizontal="center" vertical="center" wrapText="1"/>
    </xf>
    <xf numFmtId="3" fontId="5" fillId="12" borderId="8" xfId="0" applyNumberFormat="1" applyFont="1" applyFill="1" applyBorder="1" applyAlignment="1">
      <alignment horizontal="center" vertical="center" wrapText="1"/>
    </xf>
    <xf numFmtId="3" fontId="17" fillId="12" borderId="5" xfId="0" applyNumberFormat="1" applyFont="1" applyFill="1" applyBorder="1" applyAlignment="1">
      <alignment horizontal="center" vertical="center" wrapText="1"/>
    </xf>
    <xf numFmtId="14" fontId="19" fillId="12" borderId="5" xfId="0" applyNumberFormat="1" applyFont="1" applyFill="1" applyBorder="1" applyAlignment="1">
      <alignment horizontal="center" vertical="center" wrapText="1"/>
    </xf>
    <xf numFmtId="14" fontId="13" fillId="12" borderId="5" xfId="0" applyNumberFormat="1" applyFont="1" applyFill="1" applyBorder="1" applyAlignment="1">
      <alignment horizontal="center" vertical="center" wrapText="1"/>
    </xf>
    <xf numFmtId="3" fontId="19" fillId="12" borderId="5" xfId="0" applyNumberFormat="1" applyFont="1" applyFill="1" applyBorder="1" applyAlignment="1">
      <alignment horizontal="center" vertical="center" wrapText="1"/>
    </xf>
    <xf numFmtId="3" fontId="22" fillId="12" borderId="5" xfId="0" applyNumberFormat="1" applyFont="1" applyFill="1" applyBorder="1" applyAlignment="1">
      <alignment horizontal="center" vertical="center" wrapText="1"/>
    </xf>
    <xf numFmtId="3" fontId="8" fillId="12" borderId="6" xfId="0" applyNumberFormat="1" applyFont="1" applyFill="1" applyBorder="1" applyAlignment="1">
      <alignment horizontal="center" vertical="center" wrapText="1"/>
    </xf>
    <xf numFmtId="3" fontId="5" fillId="12" borderId="5" xfId="0" applyNumberFormat="1" applyFont="1" applyFill="1" applyBorder="1" applyAlignment="1">
      <alignment horizontal="center" vertical="center" wrapText="1"/>
    </xf>
    <xf numFmtId="14" fontId="17" fillId="12" borderId="6" xfId="0" applyNumberFormat="1" applyFont="1" applyFill="1" applyBorder="1" applyAlignment="1">
      <alignment horizontal="center" vertical="center" wrapText="1"/>
    </xf>
    <xf numFmtId="14" fontId="19" fillId="12" borderId="6" xfId="0" applyNumberFormat="1" applyFont="1" applyFill="1" applyBorder="1" applyAlignment="1">
      <alignment horizontal="center" vertical="center" wrapText="1"/>
    </xf>
    <xf numFmtId="3" fontId="5" fillId="11" borderId="6" xfId="0" applyNumberFormat="1" applyFont="1" applyFill="1" applyBorder="1" applyAlignment="1">
      <alignment horizontal="center" vertical="center" wrapText="1"/>
    </xf>
    <xf numFmtId="3" fontId="8" fillId="11" borderId="5" xfId="0" applyNumberFormat="1" applyFont="1" applyFill="1" applyBorder="1" applyAlignment="1">
      <alignment horizontal="right" vertical="center" wrapText="1"/>
    </xf>
    <xf numFmtId="3" fontId="5" fillId="11" borderId="5" xfId="0" applyNumberFormat="1" applyFont="1" applyFill="1" applyBorder="1" applyAlignment="1">
      <alignment horizontal="right" vertical="center" wrapText="1"/>
    </xf>
    <xf numFmtId="3" fontId="8" fillId="11" borderId="2" xfId="0" applyNumberFormat="1" applyFont="1" applyFill="1" applyBorder="1" applyAlignment="1">
      <alignment horizontal="right" vertical="center" wrapText="1"/>
    </xf>
    <xf numFmtId="1" fontId="5" fillId="11" borderId="5" xfId="0" applyNumberFormat="1" applyFont="1" applyFill="1" applyBorder="1" applyAlignment="1">
      <alignment horizontal="center" vertical="center" wrapText="1"/>
    </xf>
    <xf numFmtId="14" fontId="22" fillId="11" borderId="1" xfId="0" applyNumberFormat="1" applyFont="1" applyFill="1" applyBorder="1" applyAlignment="1">
      <alignment horizontal="center" vertical="center" wrapText="1"/>
    </xf>
    <xf numFmtId="14" fontId="8" fillId="11" borderId="5" xfId="0" applyNumberFormat="1" applyFont="1" applyFill="1" applyBorder="1" applyAlignment="1">
      <alignment horizontal="center" vertical="center" wrapText="1"/>
    </xf>
    <xf numFmtId="1" fontId="5" fillId="13" borderId="2" xfId="3" applyNumberFormat="1" applyFont="1" applyFill="1" applyBorder="1" applyAlignment="1">
      <alignment horizontal="center" vertical="center" wrapText="1"/>
    </xf>
    <xf numFmtId="1" fontId="5" fillId="13" borderId="5" xfId="3" applyNumberFormat="1" applyFont="1" applyFill="1" applyBorder="1" applyAlignment="1">
      <alignment horizontal="center" vertical="center" wrapText="1"/>
    </xf>
    <xf numFmtId="0" fontId="19" fillId="13" borderId="5" xfId="3" applyFont="1" applyFill="1" applyBorder="1" applyAlignment="1">
      <alignment horizontal="left" vertical="center" wrapText="1"/>
    </xf>
    <xf numFmtId="3" fontId="8" fillId="13" borderId="6" xfId="0" applyNumberFormat="1" applyFont="1" applyFill="1" applyBorder="1" applyAlignment="1">
      <alignment horizontal="center" vertical="center" wrapText="1"/>
    </xf>
    <xf numFmtId="3" fontId="8" fillId="13" borderId="5" xfId="0" applyNumberFormat="1" applyFont="1" applyFill="1" applyBorder="1" applyAlignment="1">
      <alignment horizontal="right" vertical="center" wrapText="1"/>
    </xf>
    <xf numFmtId="3" fontId="5" fillId="13" borderId="5" xfId="0" applyNumberFormat="1" applyFont="1" applyFill="1" applyBorder="1" applyAlignment="1">
      <alignment horizontal="right" vertical="center" wrapText="1"/>
    </xf>
    <xf numFmtId="1" fontId="5" fillId="13" borderId="5" xfId="0" applyNumberFormat="1" applyFont="1" applyFill="1" applyBorder="1" applyAlignment="1">
      <alignment horizontal="center" vertical="center" wrapText="1"/>
    </xf>
    <xf numFmtId="14" fontId="5" fillId="13" borderId="5" xfId="0" applyNumberFormat="1" applyFont="1" applyFill="1" applyBorder="1" applyAlignment="1">
      <alignment horizontal="center" vertical="center" wrapText="1"/>
    </xf>
    <xf numFmtId="14" fontId="15" fillId="13" borderId="1" xfId="0" applyNumberFormat="1" applyFont="1" applyFill="1" applyBorder="1" applyAlignment="1">
      <alignment horizontal="center" vertical="center" wrapText="1"/>
    </xf>
    <xf numFmtId="14" fontId="19" fillId="13" borderId="5" xfId="0" applyNumberFormat="1" applyFont="1" applyFill="1" applyBorder="1" applyAlignment="1">
      <alignment horizontal="center" vertical="center" wrapText="1"/>
    </xf>
    <xf numFmtId="3" fontId="8" fillId="13" borderId="5" xfId="0" applyNumberFormat="1" applyFont="1" applyFill="1" applyBorder="1" applyAlignment="1">
      <alignment horizontal="center" vertical="center" wrapText="1"/>
    </xf>
    <xf numFmtId="3" fontId="5" fillId="13" borderId="5" xfId="0" applyNumberFormat="1" applyFont="1" applyFill="1" applyBorder="1" applyAlignment="1">
      <alignment horizontal="center" vertical="center" wrapText="1"/>
    </xf>
    <xf numFmtId="3" fontId="17" fillId="13" borderId="5" xfId="0" applyNumberFormat="1" applyFont="1" applyFill="1" applyBorder="1" applyAlignment="1">
      <alignment horizontal="center" vertical="center" wrapText="1"/>
    </xf>
    <xf numFmtId="14" fontId="13" fillId="13" borderId="5" xfId="0" applyNumberFormat="1" applyFont="1" applyFill="1" applyBorder="1" applyAlignment="1">
      <alignment horizontal="center" vertical="center" wrapText="1"/>
    </xf>
    <xf numFmtId="14" fontId="11" fillId="13" borderId="5" xfId="0" applyNumberFormat="1" applyFont="1" applyFill="1" applyBorder="1" applyAlignment="1">
      <alignment horizontal="center" vertical="center" wrapText="1"/>
    </xf>
    <xf numFmtId="3" fontId="16" fillId="13" borderId="5" xfId="0" applyNumberFormat="1" applyFont="1" applyFill="1" applyBorder="1" applyAlignment="1">
      <alignment horizontal="right" vertical="center" wrapText="1"/>
    </xf>
    <xf numFmtId="3" fontId="11" fillId="13" borderId="5" xfId="0" applyNumberFormat="1" applyFont="1" applyFill="1" applyBorder="1" applyAlignment="1">
      <alignment horizontal="right" vertical="center" wrapText="1"/>
    </xf>
    <xf numFmtId="1" fontId="11" fillId="13" borderId="5" xfId="0" applyNumberFormat="1" applyFont="1" applyFill="1" applyBorder="1" applyAlignment="1">
      <alignment horizontal="center" vertical="center" wrapText="1"/>
    </xf>
    <xf numFmtId="3" fontId="16" fillId="13" borderId="2" xfId="0" applyNumberFormat="1" applyFont="1" applyFill="1" applyBorder="1" applyAlignment="1">
      <alignment horizontal="right" vertical="center" wrapText="1"/>
    </xf>
    <xf numFmtId="3" fontId="8" fillId="13" borderId="2" xfId="0" applyNumberFormat="1" applyFont="1" applyFill="1" applyBorder="1" applyAlignment="1">
      <alignment horizontal="center" vertical="center" wrapText="1"/>
    </xf>
    <xf numFmtId="3" fontId="5" fillId="13" borderId="2" xfId="0" applyNumberFormat="1" applyFont="1" applyFill="1" applyBorder="1" applyAlignment="1">
      <alignment horizontal="center" vertical="center" wrapText="1"/>
    </xf>
    <xf numFmtId="3" fontId="5" fillId="13" borderId="6" xfId="0" applyNumberFormat="1" applyFont="1" applyFill="1" applyBorder="1" applyAlignment="1">
      <alignment horizontal="center" vertical="center" wrapText="1"/>
    </xf>
    <xf numFmtId="3" fontId="5" fillId="13" borderId="2" xfId="0" applyNumberFormat="1" applyFont="1" applyFill="1" applyBorder="1" applyAlignment="1">
      <alignment horizontal="right" vertical="center" wrapText="1"/>
    </xf>
    <xf numFmtId="1" fontId="5" fillId="13" borderId="6" xfId="0" applyNumberFormat="1" applyFont="1" applyFill="1" applyBorder="1" applyAlignment="1">
      <alignment horizontal="center" vertical="center" wrapText="1"/>
    </xf>
    <xf numFmtId="14" fontId="11" fillId="13" borderId="6" xfId="0" applyNumberFormat="1" applyFont="1" applyFill="1" applyBorder="1" applyAlignment="1">
      <alignment horizontal="center" vertical="center" wrapText="1"/>
    </xf>
    <xf numFmtId="14" fontId="8" fillId="13" borderId="2" xfId="0" applyNumberFormat="1" applyFont="1" applyFill="1" applyBorder="1" applyAlignment="1">
      <alignment horizontal="center" vertical="center" wrapText="1"/>
    </xf>
    <xf numFmtId="14" fontId="5" fillId="13" borderId="2" xfId="0" applyNumberFormat="1" applyFont="1" applyFill="1" applyBorder="1" applyAlignment="1">
      <alignment horizontal="center" vertical="center" wrapText="1"/>
    </xf>
    <xf numFmtId="3" fontId="8" fillId="13" borderId="1" xfId="0" applyNumberFormat="1" applyFont="1" applyFill="1" applyBorder="1" applyAlignment="1">
      <alignment horizontal="center" vertical="center" wrapText="1"/>
    </xf>
    <xf numFmtId="3" fontId="5" fillId="13" borderId="1" xfId="0" applyNumberFormat="1" applyFont="1" applyFill="1" applyBorder="1" applyAlignment="1">
      <alignment horizontal="center" vertical="center" wrapText="1"/>
    </xf>
    <xf numFmtId="14" fontId="19" fillId="13" borderId="1" xfId="0" applyNumberFormat="1" applyFont="1" applyFill="1" applyBorder="1" applyAlignment="1">
      <alignment horizontal="center" vertical="center" wrapText="1"/>
    </xf>
    <xf numFmtId="14" fontId="17" fillId="13" borderId="5" xfId="0" applyNumberFormat="1" applyFont="1" applyFill="1" applyBorder="1" applyAlignment="1">
      <alignment horizontal="center" vertical="center" wrapText="1"/>
    </xf>
    <xf numFmtId="3" fontId="19" fillId="13" borderId="5" xfId="0" applyNumberFormat="1" applyFont="1" applyFill="1" applyBorder="1" applyAlignment="1">
      <alignment horizontal="center" vertical="center" wrapText="1"/>
    </xf>
    <xf numFmtId="3" fontId="20" fillId="13" borderId="5" xfId="0" applyNumberFormat="1" applyFont="1" applyFill="1" applyBorder="1" applyAlignment="1">
      <alignment horizontal="right" vertical="center" wrapText="1"/>
    </xf>
    <xf numFmtId="3" fontId="12" fillId="13" borderId="5" xfId="0" applyNumberFormat="1" applyFont="1" applyFill="1" applyBorder="1" applyAlignment="1">
      <alignment horizontal="right" vertical="center" wrapText="1"/>
    </xf>
    <xf numFmtId="1" fontId="12" fillId="13" borderId="6" xfId="0" applyNumberFormat="1" applyFont="1" applyFill="1" applyBorder="1" applyAlignment="1">
      <alignment horizontal="center" vertical="center" wrapText="1"/>
    </xf>
    <xf numFmtId="14" fontId="9" fillId="13" borderId="2" xfId="0" applyNumberFormat="1" applyFont="1" applyFill="1" applyBorder="1" applyAlignment="1">
      <alignment horizontal="center" vertical="center" wrapText="1"/>
    </xf>
    <xf numFmtId="14" fontId="5" fillId="13" borderId="6" xfId="0" applyNumberFormat="1" applyFont="1" applyFill="1" applyBorder="1" applyAlignment="1">
      <alignment horizontal="center" vertical="center" wrapText="1"/>
    </xf>
    <xf numFmtId="14" fontId="19" fillId="13" borderId="6" xfId="0" applyNumberFormat="1" applyFont="1" applyFill="1" applyBorder="1" applyAlignment="1">
      <alignment horizontal="center" vertical="center" wrapText="1"/>
    </xf>
    <xf numFmtId="14" fontId="17" fillId="13" borderId="6" xfId="0" applyNumberFormat="1" applyFont="1" applyFill="1" applyBorder="1" applyAlignment="1">
      <alignment horizontal="center" vertical="center" wrapText="1"/>
    </xf>
    <xf numFmtId="3" fontId="15" fillId="13" borderId="5" xfId="0" applyNumberFormat="1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1" fontId="5" fillId="14" borderId="2" xfId="3" applyNumberFormat="1" applyFont="1" applyFill="1" applyBorder="1" applyAlignment="1">
      <alignment horizontal="center" vertical="center" wrapText="1"/>
    </xf>
    <xf numFmtId="1" fontId="8" fillId="14" borderId="5" xfId="3" applyNumberFormat="1" applyFont="1" applyFill="1" applyBorder="1" applyAlignment="1">
      <alignment horizontal="center" vertical="center" wrapText="1"/>
    </xf>
    <xf numFmtId="0" fontId="19" fillId="14" borderId="5" xfId="3" applyFont="1" applyFill="1" applyBorder="1" applyAlignment="1">
      <alignment horizontal="left" vertical="center" wrapText="1"/>
    </xf>
    <xf numFmtId="3" fontId="8" fillId="14" borderId="6" xfId="0" applyNumberFormat="1" applyFont="1" applyFill="1" applyBorder="1" applyAlignment="1">
      <alignment horizontal="center" vertical="center" wrapText="1"/>
    </xf>
    <xf numFmtId="3" fontId="8" fillId="14" borderId="5" xfId="0" applyNumberFormat="1" applyFont="1" applyFill="1" applyBorder="1" applyAlignment="1">
      <alignment horizontal="right" vertical="center" wrapText="1"/>
    </xf>
    <xf numFmtId="3" fontId="5" fillId="14" borderId="5" xfId="0" applyNumberFormat="1" applyFont="1" applyFill="1" applyBorder="1" applyAlignment="1">
      <alignment horizontal="right" vertical="center" wrapText="1"/>
    </xf>
    <xf numFmtId="1" fontId="5" fillId="14" borderId="5" xfId="0" applyNumberFormat="1" applyFont="1" applyFill="1" applyBorder="1" applyAlignment="1">
      <alignment horizontal="center" vertical="center" wrapText="1"/>
    </xf>
    <xf numFmtId="14" fontId="5" fillId="14" borderId="5" xfId="0" applyNumberFormat="1" applyFont="1" applyFill="1" applyBorder="1" applyAlignment="1">
      <alignment horizontal="center" vertical="center" wrapText="1"/>
    </xf>
    <xf numFmtId="14" fontId="8" fillId="14" borderId="5" xfId="0" applyNumberFormat="1" applyFont="1" applyFill="1" applyBorder="1" applyAlignment="1">
      <alignment horizontal="center" vertical="center" wrapText="1"/>
    </xf>
    <xf numFmtId="14" fontId="19" fillId="14" borderId="1" xfId="0" applyNumberFormat="1" applyFont="1" applyFill="1" applyBorder="1" applyAlignment="1">
      <alignment horizontal="center" vertical="center" wrapText="1"/>
    </xf>
    <xf numFmtId="14" fontId="17" fillId="14" borderId="5" xfId="0" applyNumberFormat="1" applyFont="1" applyFill="1" applyBorder="1" applyAlignment="1">
      <alignment horizontal="center" vertical="center" wrapText="1"/>
    </xf>
    <xf numFmtId="14" fontId="26" fillId="14" borderId="5" xfId="0" applyNumberFormat="1" applyFont="1" applyFill="1" applyBorder="1" applyAlignment="1">
      <alignment horizontal="center" vertical="center" wrapText="1"/>
    </xf>
    <xf numFmtId="14" fontId="22" fillId="14" borderId="5" xfId="0" applyNumberFormat="1" applyFont="1" applyFill="1" applyBorder="1" applyAlignment="1">
      <alignment horizontal="center" vertical="center" wrapText="1"/>
    </xf>
    <xf numFmtId="3" fontId="8" fillId="14" borderId="5" xfId="0" applyNumberFormat="1" applyFont="1" applyFill="1" applyBorder="1" applyAlignment="1">
      <alignment horizontal="center" vertical="center" wrapText="1"/>
    </xf>
    <xf numFmtId="3" fontId="5" fillId="14" borderId="5" xfId="0" applyNumberFormat="1" applyFont="1" applyFill="1" applyBorder="1" applyAlignment="1">
      <alignment horizontal="center" vertical="center" wrapText="1"/>
    </xf>
    <xf numFmtId="3" fontId="17" fillId="14" borderId="5" xfId="0" applyNumberFormat="1" applyFont="1" applyFill="1" applyBorder="1" applyAlignment="1">
      <alignment horizontal="center" vertical="center" wrapText="1"/>
    </xf>
    <xf numFmtId="14" fontId="22" fillId="14" borderId="6" xfId="0" applyNumberFormat="1" applyFont="1" applyFill="1" applyBorder="1" applyAlignment="1">
      <alignment horizontal="center" vertical="center" wrapText="1"/>
    </xf>
    <xf numFmtId="14" fontId="8" fillId="14" borderId="6" xfId="0" applyNumberFormat="1" applyFont="1" applyFill="1" applyBorder="1" applyAlignment="1">
      <alignment horizontal="center" vertical="center" wrapText="1"/>
    </xf>
    <xf numFmtId="14" fontId="5" fillId="14" borderId="6" xfId="0" applyNumberFormat="1" applyFont="1" applyFill="1" applyBorder="1" applyAlignment="1">
      <alignment horizontal="center" vertical="center" wrapText="1"/>
    </xf>
    <xf numFmtId="14" fontId="19" fillId="14" borderId="6" xfId="0" applyNumberFormat="1" applyFont="1" applyFill="1" applyBorder="1" applyAlignment="1">
      <alignment horizontal="center" vertical="center" wrapText="1"/>
    </xf>
    <xf numFmtId="3" fontId="22" fillId="14" borderId="5" xfId="0" applyNumberFormat="1" applyFont="1" applyFill="1" applyBorder="1" applyAlignment="1">
      <alignment horizontal="center" vertical="center" wrapText="1"/>
    </xf>
    <xf numFmtId="1" fontId="5" fillId="14" borderId="5" xfId="3" applyNumberFormat="1" applyFont="1" applyFill="1" applyBorder="1" applyAlignment="1">
      <alignment horizontal="center" vertical="center" wrapText="1"/>
    </xf>
    <xf numFmtId="3" fontId="20" fillId="14" borderId="5" xfId="0" applyNumberFormat="1" applyFont="1" applyFill="1" applyBorder="1" applyAlignment="1">
      <alignment horizontal="right" vertical="center" wrapText="1"/>
    </xf>
    <xf numFmtId="3" fontId="12" fillId="14" borderId="5" xfId="0" applyNumberFormat="1" applyFont="1" applyFill="1" applyBorder="1" applyAlignment="1">
      <alignment horizontal="right" vertical="center" wrapText="1"/>
    </xf>
    <xf numFmtId="1" fontId="12" fillId="14" borderId="5" xfId="0" applyNumberFormat="1" applyFont="1" applyFill="1" applyBorder="1" applyAlignment="1">
      <alignment horizontal="center" vertical="center" wrapText="1"/>
    </xf>
    <xf numFmtId="14" fontId="21" fillId="14" borderId="5" xfId="0" applyNumberFormat="1" applyFont="1" applyFill="1" applyBorder="1" applyAlignment="1">
      <alignment horizontal="center" vertical="center" wrapText="1"/>
    </xf>
    <xf numFmtId="3" fontId="9" fillId="14" borderId="5" xfId="0" applyNumberFormat="1" applyFont="1" applyFill="1" applyBorder="1" applyAlignment="1">
      <alignment horizontal="center" vertical="center" wrapText="1"/>
    </xf>
    <xf numFmtId="3" fontId="15" fillId="14" borderId="5" xfId="0" applyNumberFormat="1" applyFont="1" applyFill="1" applyBorder="1" applyAlignment="1">
      <alignment horizontal="center" vertical="center" wrapText="1"/>
    </xf>
    <xf numFmtId="3" fontId="8" fillId="14" borderId="2" xfId="0" applyNumberFormat="1" applyFont="1" applyFill="1" applyBorder="1" applyAlignment="1">
      <alignment horizontal="right" vertical="center" wrapText="1"/>
    </xf>
    <xf numFmtId="14" fontId="19" fillId="14" borderId="5" xfId="0" applyNumberFormat="1" applyFont="1" applyFill="1" applyBorder="1" applyAlignment="1">
      <alignment horizontal="center" vertical="center" wrapText="1"/>
    </xf>
    <xf numFmtId="3" fontId="9" fillId="14" borderId="5" xfId="0" applyNumberFormat="1" applyFont="1" applyFill="1" applyBorder="1" applyAlignment="1">
      <alignment horizontal="right" vertical="center" wrapText="1"/>
    </xf>
    <xf numFmtId="3" fontId="15" fillId="14" borderId="5" xfId="0" applyNumberFormat="1" applyFont="1" applyFill="1" applyBorder="1" applyAlignment="1">
      <alignment horizontal="right" vertical="center" wrapText="1"/>
    </xf>
    <xf numFmtId="3" fontId="9" fillId="14" borderId="2" xfId="0" applyNumberFormat="1" applyFont="1" applyFill="1" applyBorder="1" applyAlignment="1">
      <alignment horizontal="right" vertical="center" wrapText="1"/>
    </xf>
    <xf numFmtId="14" fontId="17" fillId="14" borderId="6" xfId="0" applyNumberFormat="1" applyFont="1" applyFill="1" applyBorder="1" applyAlignment="1">
      <alignment horizontal="center" vertical="center" wrapText="1"/>
    </xf>
    <xf numFmtId="14" fontId="13" fillId="14" borderId="6" xfId="0" applyNumberFormat="1" applyFont="1" applyFill="1" applyBorder="1" applyAlignment="1">
      <alignment horizontal="center" vertical="center" wrapText="1"/>
    </xf>
    <xf numFmtId="14" fontId="5" fillId="14" borderId="2" xfId="0" applyNumberFormat="1" applyFont="1" applyFill="1" applyBorder="1" applyAlignment="1">
      <alignment horizontal="center" vertical="center" wrapText="1"/>
    </xf>
    <xf numFmtId="3" fontId="5" fillId="14" borderId="8" xfId="0" applyNumberFormat="1" applyFont="1" applyFill="1" applyBorder="1" applyAlignment="1">
      <alignment horizontal="center" vertical="center" wrapText="1"/>
    </xf>
    <xf numFmtId="3" fontId="19" fillId="14" borderId="5" xfId="0" applyNumberFormat="1" applyFont="1" applyFill="1" applyBorder="1" applyAlignment="1">
      <alignment horizontal="center" vertical="center" wrapText="1"/>
    </xf>
    <xf numFmtId="14" fontId="15" fillId="14" borderId="5" xfId="0" applyNumberFormat="1" applyFont="1" applyFill="1" applyBorder="1" applyAlignment="1">
      <alignment horizontal="center" vertical="center" wrapText="1"/>
    </xf>
    <xf numFmtId="1" fontId="5" fillId="14" borderId="1" xfId="3" applyNumberFormat="1" applyFont="1" applyFill="1" applyBorder="1" applyAlignment="1">
      <alignment horizontal="center" vertical="center" wrapText="1"/>
    </xf>
    <xf numFmtId="14" fontId="19" fillId="14" borderId="2" xfId="0" applyNumberFormat="1" applyFont="1" applyFill="1" applyBorder="1" applyAlignment="1">
      <alignment horizontal="center" vertical="center" wrapText="1"/>
    </xf>
    <xf numFmtId="3" fontId="8" fillId="14" borderId="8" xfId="0" applyNumberFormat="1" applyFont="1" applyFill="1" applyBorder="1" applyAlignment="1">
      <alignment horizontal="center" vertical="center" wrapText="1"/>
    </xf>
    <xf numFmtId="3" fontId="11" fillId="14" borderId="5" xfId="0" applyNumberFormat="1" applyFont="1" applyFill="1" applyBorder="1" applyAlignment="1">
      <alignment horizontal="right" vertical="center" wrapText="1"/>
    </xf>
    <xf numFmtId="3" fontId="20" fillId="14" borderId="2" xfId="0" applyNumberFormat="1" applyFont="1" applyFill="1" applyBorder="1" applyAlignment="1">
      <alignment horizontal="right" vertical="center" wrapText="1"/>
    </xf>
    <xf numFmtId="14" fontId="5" fillId="14" borderId="1" xfId="0" applyNumberFormat="1" applyFont="1" applyFill="1" applyBorder="1" applyAlignment="1">
      <alignment horizontal="center" vertical="center" wrapText="1"/>
    </xf>
    <xf numFmtId="14" fontId="11" fillId="14" borderId="6" xfId="0" applyNumberFormat="1" applyFont="1" applyFill="1" applyBorder="1" applyAlignment="1">
      <alignment horizontal="center" vertical="center" wrapText="1"/>
    </xf>
    <xf numFmtId="3" fontId="13" fillId="14" borderId="5" xfId="0" applyNumberFormat="1" applyFont="1" applyFill="1" applyBorder="1" applyAlignment="1">
      <alignment horizontal="center" vertical="center" wrapText="1"/>
    </xf>
    <xf numFmtId="14" fontId="18" fillId="14" borderId="6" xfId="0" applyNumberFormat="1" applyFont="1" applyFill="1" applyBorder="1" applyAlignment="1">
      <alignment horizontal="center" vertical="center" wrapText="1"/>
    </xf>
    <xf numFmtId="1" fontId="10" fillId="0" borderId="0" xfId="3" applyNumberFormat="1" applyFont="1" applyFill="1" applyBorder="1" applyAlignment="1">
      <alignment horizontal="center" vertical="center" wrapText="1"/>
    </xf>
    <xf numFmtId="1" fontId="5" fillId="0" borderId="0" xfId="3" applyNumberFormat="1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left" wrapText="1"/>
    </xf>
    <xf numFmtId="14" fontId="5" fillId="0" borderId="0" xfId="0" applyNumberFormat="1" applyFont="1" applyFill="1" applyBorder="1" applyAlignment="1">
      <alignment horizontal="right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wrapText="1"/>
    </xf>
    <xf numFmtId="1" fontId="29" fillId="0" borderId="0" xfId="3" applyNumberFormat="1" applyFont="1" applyFill="1" applyBorder="1" applyAlignment="1">
      <alignment horizontal="center" vertical="center" wrapText="1"/>
    </xf>
    <xf numFmtId="1" fontId="29" fillId="0" borderId="0" xfId="3" applyNumberFormat="1" applyFont="1" applyFill="1" applyBorder="1" applyAlignment="1">
      <alignment horizontal="left" vertical="center" wrapText="1"/>
    </xf>
    <xf numFmtId="3" fontId="29" fillId="15" borderId="5" xfId="0" applyNumberFormat="1" applyFont="1" applyFill="1" applyBorder="1" applyAlignment="1">
      <alignment horizontal="center" vertical="center" wrapText="1"/>
    </xf>
    <xf numFmtId="3" fontId="30" fillId="15" borderId="5" xfId="0" applyNumberFormat="1" applyFont="1" applyFill="1" applyBorder="1" applyAlignment="1">
      <alignment horizontal="center" vertical="center" wrapText="1"/>
    </xf>
    <xf numFmtId="3" fontId="29" fillId="15" borderId="6" xfId="0" applyNumberFormat="1" applyFont="1" applyFill="1" applyBorder="1" applyAlignment="1">
      <alignment horizontal="center" vertical="center" wrapText="1"/>
    </xf>
    <xf numFmtId="3" fontId="29" fillId="0" borderId="0" xfId="0" applyNumberFormat="1" applyFont="1" applyFill="1" applyBorder="1" applyAlignment="1">
      <alignment horizontal="center" vertical="center" wrapText="1"/>
    </xf>
    <xf numFmtId="14" fontId="29" fillId="0" borderId="0" xfId="0" applyNumberFormat="1" applyFont="1" applyFill="1" applyBorder="1" applyAlignment="1">
      <alignment horizontal="center" vertical="center" wrapText="1"/>
    </xf>
    <xf numFmtId="0" fontId="29" fillId="0" borderId="0" xfId="3" applyFont="1" applyFill="1" applyBorder="1" applyAlignment="1">
      <alignment horizontal="right" wrapText="1"/>
    </xf>
    <xf numFmtId="0" fontId="29" fillId="0" borderId="0" xfId="3" applyFont="1" applyFill="1" applyBorder="1" applyAlignment="1">
      <alignment horizontal="right" wrapText="1"/>
    </xf>
    <xf numFmtId="0" fontId="8" fillId="15" borderId="5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wrapText="1"/>
    </xf>
    <xf numFmtId="0" fontId="10" fillId="0" borderId="0" xfId="3" applyFont="1" applyFill="1" applyBorder="1" applyAlignment="1">
      <alignment horizontal="center" wrapText="1"/>
    </xf>
    <xf numFmtId="0" fontId="5" fillId="0" borderId="0" xfId="3" applyFont="1" applyFill="1" applyBorder="1" applyAlignment="1">
      <alignment horizontal="center" wrapText="1"/>
    </xf>
    <xf numFmtId="0" fontId="11" fillId="7" borderId="11" xfId="3" applyFont="1" applyFill="1" applyBorder="1" applyAlignment="1">
      <alignment horizontal="center" vertical="center" wrapText="1"/>
    </xf>
    <xf numFmtId="0" fontId="31" fillId="7" borderId="11" xfId="3" applyFont="1" applyFill="1" applyBorder="1" applyAlignment="1">
      <alignment horizontal="left" vertical="center" wrapText="1"/>
    </xf>
    <xf numFmtId="0" fontId="32" fillId="7" borderId="5" xfId="3" applyFont="1" applyFill="1" applyBorder="1" applyAlignment="1">
      <alignment horizontal="right" vertical="center" wrapText="1"/>
    </xf>
    <xf numFmtId="3" fontId="32" fillId="7" borderId="5" xfId="3" applyNumberFormat="1" applyFont="1" applyFill="1" applyBorder="1" applyAlignment="1">
      <alignment horizontal="right" vertical="center" wrapText="1"/>
    </xf>
    <xf numFmtId="3" fontId="33" fillId="7" borderId="5" xfId="3" applyNumberFormat="1" applyFont="1" applyFill="1" applyBorder="1" applyAlignment="1">
      <alignment horizontal="right" vertical="center" wrapText="1"/>
    </xf>
    <xf numFmtId="3" fontId="32" fillId="0" borderId="0" xfId="3" applyNumberFormat="1" applyFont="1" applyFill="1" applyBorder="1" applyAlignment="1">
      <alignment horizontal="center" vertical="center" wrapText="1"/>
    </xf>
    <xf numFmtId="0" fontId="11" fillId="7" borderId="8" xfId="3" applyFont="1" applyFill="1" applyBorder="1" applyAlignment="1">
      <alignment horizontal="center" vertical="center" wrapText="1"/>
    </xf>
    <xf numFmtId="0" fontId="31" fillId="7" borderId="8" xfId="3" applyFont="1" applyFill="1" applyBorder="1" applyAlignment="1">
      <alignment horizontal="left" vertical="center" wrapText="1"/>
    </xf>
    <xf numFmtId="10" fontId="33" fillId="7" borderId="5" xfId="1" applyNumberFormat="1" applyFont="1" applyFill="1" applyBorder="1" applyAlignment="1">
      <alignment horizontal="right" vertical="center" wrapText="1"/>
    </xf>
    <xf numFmtId="10" fontId="33" fillId="0" borderId="0" xfId="1" applyNumberFormat="1" applyFont="1" applyFill="1" applyBorder="1" applyAlignment="1">
      <alignment horizontal="center" vertical="center" wrapText="1"/>
    </xf>
    <xf numFmtId="0" fontId="5" fillId="7" borderId="11" xfId="3" applyFont="1" applyFill="1" applyBorder="1" applyAlignment="1">
      <alignment horizontal="center" vertical="center" wrapText="1"/>
    </xf>
    <xf numFmtId="0" fontId="8" fillId="7" borderId="11" xfId="3" applyFont="1" applyFill="1" applyBorder="1" applyAlignment="1">
      <alignment horizontal="left" vertical="center" wrapText="1"/>
    </xf>
    <xf numFmtId="0" fontId="8" fillId="7" borderId="5" xfId="3" applyFont="1" applyFill="1" applyBorder="1" applyAlignment="1">
      <alignment horizontal="right" vertical="center" wrapText="1"/>
    </xf>
    <xf numFmtId="3" fontId="8" fillId="7" borderId="5" xfId="3" applyNumberFormat="1" applyFont="1" applyFill="1" applyBorder="1" applyAlignment="1">
      <alignment horizontal="right" vertical="center" wrapText="1"/>
    </xf>
    <xf numFmtId="3" fontId="5" fillId="7" borderId="5" xfId="3" applyNumberFormat="1" applyFont="1" applyFill="1" applyBorder="1" applyAlignment="1">
      <alignment horizontal="right" vertical="center" wrapText="1"/>
    </xf>
    <xf numFmtId="3" fontId="8" fillId="0" borderId="0" xfId="3" applyNumberFormat="1" applyFont="1" applyFill="1" applyBorder="1" applyAlignment="1">
      <alignment horizontal="center" vertical="center" wrapText="1"/>
    </xf>
    <xf numFmtId="0" fontId="5" fillId="7" borderId="8" xfId="3" applyFont="1" applyFill="1" applyBorder="1" applyAlignment="1">
      <alignment horizontal="center" vertical="center" wrapText="1"/>
    </xf>
    <xf numFmtId="0" fontId="8" fillId="7" borderId="8" xfId="3" applyFont="1" applyFill="1" applyBorder="1" applyAlignment="1">
      <alignment horizontal="left" vertical="center" wrapText="1"/>
    </xf>
    <xf numFmtId="10" fontId="5" fillId="7" borderId="5" xfId="1" applyNumberFormat="1" applyFont="1" applyFill="1" applyBorder="1" applyAlignment="1">
      <alignment horizontal="right" vertical="center" wrapText="1"/>
    </xf>
    <xf numFmtId="10" fontId="5" fillId="0" borderId="0" xfId="1" applyNumberFormat="1" applyFont="1" applyFill="1" applyBorder="1" applyAlignment="1">
      <alignment horizontal="center" vertical="center" wrapText="1"/>
    </xf>
    <xf numFmtId="0" fontId="5" fillId="8" borderId="11" xfId="3" applyFont="1" applyFill="1" applyBorder="1" applyAlignment="1">
      <alignment horizontal="center" vertical="center" wrapText="1"/>
    </xf>
    <xf numFmtId="0" fontId="9" fillId="8" borderId="11" xfId="3" applyFont="1" applyFill="1" applyBorder="1" applyAlignment="1">
      <alignment horizontal="left" vertical="center" wrapText="1"/>
    </xf>
    <xf numFmtId="0" fontId="8" fillId="8" borderId="5" xfId="3" applyFont="1" applyFill="1" applyBorder="1" applyAlignment="1">
      <alignment horizontal="right" vertical="center" wrapText="1"/>
    </xf>
    <xf numFmtId="3" fontId="8" fillId="8" borderId="5" xfId="3" applyNumberFormat="1" applyFont="1" applyFill="1" applyBorder="1" applyAlignment="1">
      <alignment horizontal="right" vertical="center" wrapText="1"/>
    </xf>
    <xf numFmtId="3" fontId="5" fillId="8" borderId="5" xfId="3" applyNumberFormat="1" applyFont="1" applyFill="1" applyBorder="1" applyAlignment="1">
      <alignment horizontal="right" vertical="center" wrapText="1"/>
    </xf>
    <xf numFmtId="0" fontId="5" fillId="8" borderId="8" xfId="3" applyFont="1" applyFill="1" applyBorder="1" applyAlignment="1">
      <alignment horizontal="center" vertical="center" wrapText="1"/>
    </xf>
    <xf numFmtId="0" fontId="9" fillId="8" borderId="8" xfId="3" applyFont="1" applyFill="1" applyBorder="1" applyAlignment="1">
      <alignment horizontal="left" vertical="center" wrapText="1"/>
    </xf>
    <xf numFmtId="10" fontId="34" fillId="8" borderId="5" xfId="1" applyNumberFormat="1" applyFont="1" applyFill="1" applyBorder="1" applyAlignment="1">
      <alignment horizontal="right" vertical="center" wrapText="1"/>
    </xf>
    <xf numFmtId="10" fontId="34" fillId="0" borderId="0" xfId="1" applyNumberFormat="1" applyFont="1" applyFill="1" applyBorder="1" applyAlignment="1">
      <alignment horizontal="center" vertical="center" wrapText="1"/>
    </xf>
    <xf numFmtId="0" fontId="5" fillId="9" borderId="11" xfId="3" applyFont="1" applyFill="1" applyBorder="1" applyAlignment="1">
      <alignment horizontal="center" vertical="center" wrapText="1"/>
    </xf>
    <xf numFmtId="0" fontId="9" fillId="9" borderId="11" xfId="3" applyFont="1" applyFill="1" applyBorder="1" applyAlignment="1">
      <alignment horizontal="left" vertical="center" wrapText="1"/>
    </xf>
    <xf numFmtId="0" fontId="8" fillId="9" borderId="5" xfId="3" applyFont="1" applyFill="1" applyBorder="1" applyAlignment="1">
      <alignment horizontal="right" vertical="center" wrapText="1"/>
    </xf>
    <xf numFmtId="3" fontId="8" fillId="9" borderId="5" xfId="3" applyNumberFormat="1" applyFont="1" applyFill="1" applyBorder="1" applyAlignment="1">
      <alignment horizontal="right" vertical="center" wrapText="1"/>
    </xf>
    <xf numFmtId="3" fontId="5" fillId="9" borderId="5" xfId="3" applyNumberFormat="1" applyFont="1" applyFill="1" applyBorder="1" applyAlignment="1">
      <alignment horizontal="right" vertical="center" wrapText="1"/>
    </xf>
    <xf numFmtId="14" fontId="5" fillId="0" borderId="0" xfId="0" applyNumberFormat="1" applyFont="1" applyFill="1" applyBorder="1" applyAlignment="1">
      <alignment vertical="center" wrapText="1"/>
    </xf>
    <xf numFmtId="0" fontId="5" fillId="9" borderId="8" xfId="3" applyFont="1" applyFill="1" applyBorder="1" applyAlignment="1">
      <alignment horizontal="center" vertical="center" wrapText="1"/>
    </xf>
    <xf numFmtId="0" fontId="9" fillId="9" borderId="8" xfId="3" applyFont="1" applyFill="1" applyBorder="1" applyAlignment="1">
      <alignment horizontal="left" vertical="center" wrapText="1"/>
    </xf>
    <xf numFmtId="10" fontId="34" fillId="9" borderId="5" xfId="1" applyNumberFormat="1" applyFont="1" applyFill="1" applyBorder="1" applyAlignment="1">
      <alignment horizontal="right" vertical="center" wrapText="1"/>
    </xf>
    <xf numFmtId="10" fontId="5" fillId="9" borderId="5" xfId="1" applyNumberFormat="1" applyFont="1" applyFill="1" applyBorder="1" applyAlignment="1">
      <alignment horizontal="right" vertical="center" wrapText="1"/>
    </xf>
    <xf numFmtId="0" fontId="5" fillId="10" borderId="11" xfId="3" applyFont="1" applyFill="1" applyBorder="1" applyAlignment="1">
      <alignment horizontal="center" vertical="center" wrapText="1"/>
    </xf>
    <xf numFmtId="0" fontId="9" fillId="10" borderId="11" xfId="3" applyFont="1" applyFill="1" applyBorder="1" applyAlignment="1">
      <alignment horizontal="left" vertical="center" wrapText="1"/>
    </xf>
    <xf numFmtId="0" fontId="8" fillId="10" borderId="5" xfId="3" applyFont="1" applyFill="1" applyBorder="1" applyAlignment="1">
      <alignment horizontal="right" vertical="center" wrapText="1"/>
    </xf>
    <xf numFmtId="3" fontId="8" fillId="10" borderId="5" xfId="3" applyNumberFormat="1" applyFont="1" applyFill="1" applyBorder="1" applyAlignment="1">
      <alignment horizontal="right" vertical="center" wrapText="1"/>
    </xf>
    <xf numFmtId="3" fontId="5" fillId="10" borderId="5" xfId="3" applyNumberFormat="1" applyFont="1" applyFill="1" applyBorder="1" applyAlignment="1">
      <alignment horizontal="right" vertical="center" wrapText="1"/>
    </xf>
    <xf numFmtId="0" fontId="5" fillId="10" borderId="8" xfId="3" applyFont="1" applyFill="1" applyBorder="1" applyAlignment="1">
      <alignment horizontal="center" vertical="center" wrapText="1"/>
    </xf>
    <xf numFmtId="0" fontId="9" fillId="10" borderId="8" xfId="3" applyFont="1" applyFill="1" applyBorder="1" applyAlignment="1">
      <alignment horizontal="left" vertical="center" wrapText="1"/>
    </xf>
    <xf numFmtId="10" fontId="34" fillId="10" borderId="5" xfId="1" applyNumberFormat="1" applyFont="1" applyFill="1" applyBorder="1" applyAlignment="1">
      <alignment horizontal="right" vertical="center" wrapText="1"/>
    </xf>
    <xf numFmtId="0" fontId="5" fillId="12" borderId="11" xfId="3" applyFont="1" applyFill="1" applyBorder="1" applyAlignment="1">
      <alignment horizontal="center" vertical="center" wrapText="1"/>
    </xf>
    <xf numFmtId="0" fontId="19" fillId="12" borderId="11" xfId="3" applyFont="1" applyFill="1" applyBorder="1" applyAlignment="1">
      <alignment horizontal="left" vertical="center" wrapText="1"/>
    </xf>
    <xf numFmtId="0" fontId="8" fillId="12" borderId="5" xfId="3" applyFont="1" applyFill="1" applyBorder="1" applyAlignment="1">
      <alignment horizontal="right" vertical="center" wrapText="1"/>
    </xf>
    <xf numFmtId="3" fontId="8" fillId="12" borderId="5" xfId="3" applyNumberFormat="1" applyFont="1" applyFill="1" applyBorder="1" applyAlignment="1">
      <alignment horizontal="right" vertical="center" wrapText="1"/>
    </xf>
    <xf numFmtId="3" fontId="5" fillId="12" borderId="5" xfId="3" applyNumberFormat="1" applyFont="1" applyFill="1" applyBorder="1" applyAlignment="1">
      <alignment horizontal="right" vertical="center" wrapText="1"/>
    </xf>
    <xf numFmtId="0" fontId="5" fillId="12" borderId="8" xfId="3" applyFont="1" applyFill="1" applyBorder="1" applyAlignment="1">
      <alignment horizontal="center" vertical="center" wrapText="1"/>
    </xf>
    <xf numFmtId="0" fontId="19" fillId="12" borderId="8" xfId="3" applyFont="1" applyFill="1" applyBorder="1" applyAlignment="1">
      <alignment horizontal="left" vertical="center" wrapText="1"/>
    </xf>
    <xf numFmtId="10" fontId="34" fillId="12" borderId="5" xfId="1" applyNumberFormat="1" applyFont="1" applyFill="1" applyBorder="1" applyAlignment="1">
      <alignment horizontal="right" vertical="center" wrapText="1"/>
    </xf>
    <xf numFmtId="0" fontId="5" fillId="13" borderId="11" xfId="3" applyFont="1" applyFill="1" applyBorder="1" applyAlignment="1">
      <alignment horizontal="center" vertical="center" wrapText="1"/>
    </xf>
    <xf numFmtId="0" fontId="19" fillId="13" borderId="11" xfId="3" applyFont="1" applyFill="1" applyBorder="1" applyAlignment="1">
      <alignment horizontal="left" vertical="center" wrapText="1"/>
    </xf>
    <xf numFmtId="0" fontId="8" fillId="13" borderId="5" xfId="3" applyFont="1" applyFill="1" applyBorder="1" applyAlignment="1">
      <alignment horizontal="right" vertical="center" wrapText="1"/>
    </xf>
    <xf numFmtId="3" fontId="8" fillId="13" borderId="5" xfId="3" applyNumberFormat="1" applyFont="1" applyFill="1" applyBorder="1" applyAlignment="1">
      <alignment horizontal="right" vertical="center" wrapText="1"/>
    </xf>
    <xf numFmtId="3" fontId="5" fillId="13" borderId="5" xfId="3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wrapText="1"/>
    </xf>
    <xf numFmtId="0" fontId="5" fillId="13" borderId="8" xfId="3" applyFont="1" applyFill="1" applyBorder="1" applyAlignment="1">
      <alignment horizontal="center" vertical="center" wrapText="1"/>
    </xf>
    <xf numFmtId="0" fontId="19" fillId="13" borderId="8" xfId="3" applyFont="1" applyFill="1" applyBorder="1" applyAlignment="1">
      <alignment horizontal="left" vertical="center" wrapText="1"/>
    </xf>
    <xf numFmtId="10" fontId="34" fillId="13" borderId="5" xfId="1" applyNumberFormat="1" applyFont="1" applyFill="1" applyBorder="1" applyAlignment="1">
      <alignment horizontal="right" vertical="center" wrapText="1"/>
    </xf>
    <xf numFmtId="0" fontId="5" fillId="14" borderId="11" xfId="3" applyFont="1" applyFill="1" applyBorder="1" applyAlignment="1">
      <alignment horizontal="center" vertical="center" wrapText="1"/>
    </xf>
    <xf numFmtId="0" fontId="19" fillId="14" borderId="11" xfId="3" applyFont="1" applyFill="1" applyBorder="1" applyAlignment="1">
      <alignment horizontal="left" vertical="center" wrapText="1"/>
    </xf>
    <xf numFmtId="0" fontId="8" fillId="14" borderId="5" xfId="3" applyFont="1" applyFill="1" applyBorder="1" applyAlignment="1">
      <alignment horizontal="right" vertical="center" wrapText="1"/>
    </xf>
    <xf numFmtId="3" fontId="8" fillId="14" borderId="5" xfId="3" applyNumberFormat="1" applyFont="1" applyFill="1" applyBorder="1" applyAlignment="1">
      <alignment horizontal="right" vertical="center" wrapText="1"/>
    </xf>
    <xf numFmtId="3" fontId="5" fillId="14" borderId="5" xfId="3" applyNumberFormat="1" applyFont="1" applyFill="1" applyBorder="1" applyAlignment="1">
      <alignment horizontal="right" vertical="center" wrapText="1"/>
    </xf>
    <xf numFmtId="0" fontId="5" fillId="14" borderId="8" xfId="3" applyFont="1" applyFill="1" applyBorder="1" applyAlignment="1">
      <alignment horizontal="center" vertical="center" wrapText="1"/>
    </xf>
    <xf numFmtId="0" fontId="19" fillId="14" borderId="8" xfId="3" applyFont="1" applyFill="1" applyBorder="1" applyAlignment="1">
      <alignment horizontal="left" vertical="center" wrapText="1"/>
    </xf>
    <xf numFmtId="10" fontId="34" fillId="14" borderId="1" xfId="1" applyNumberFormat="1" applyFont="1" applyFill="1" applyBorder="1" applyAlignment="1">
      <alignment horizontal="right" vertical="center" wrapText="1"/>
    </xf>
    <xf numFmtId="10" fontId="34" fillId="14" borderId="5" xfId="1" applyNumberFormat="1" applyFont="1" applyFill="1" applyBorder="1" applyAlignment="1">
      <alignment horizontal="right" vertical="center" wrapText="1"/>
    </xf>
    <xf numFmtId="10" fontId="34" fillId="14" borderId="6" xfId="1" applyNumberFormat="1" applyFont="1" applyFill="1" applyBorder="1" applyAlignment="1">
      <alignment horizontal="right" vertical="center" wrapText="1"/>
    </xf>
    <xf numFmtId="0" fontId="29" fillId="0" borderId="12" xfId="3" applyFont="1" applyFill="1" applyBorder="1" applyAlignment="1">
      <alignment horizontal="left" vertical="center" wrapText="1"/>
    </xf>
    <xf numFmtId="3" fontId="29" fillId="15" borderId="13" xfId="0" applyNumberFormat="1" applyFont="1" applyFill="1" applyBorder="1" applyAlignment="1">
      <alignment horizontal="center" vertical="center" wrapText="1"/>
    </xf>
    <xf numFmtId="3" fontId="30" fillId="15" borderId="13" xfId="0" applyNumberFormat="1" applyFont="1" applyFill="1" applyBorder="1" applyAlignment="1">
      <alignment horizontal="center" vertical="center" wrapText="1"/>
    </xf>
    <xf numFmtId="9" fontId="34" fillId="15" borderId="5" xfId="1" applyFont="1" applyFill="1" applyBorder="1" applyAlignment="1">
      <alignment horizontal="center" vertical="center" wrapText="1"/>
    </xf>
    <xf numFmtId="9" fontId="34" fillId="0" borderId="0" xfId="1" applyFont="1" applyFill="1" applyBorder="1" applyAlignment="1">
      <alignment horizontal="center" vertical="center" wrapText="1"/>
    </xf>
    <xf numFmtId="0" fontId="29" fillId="0" borderId="0" xfId="3" applyFont="1" applyFill="1" applyBorder="1" applyAlignment="1">
      <alignment horizontal="left" wrapText="1"/>
    </xf>
    <xf numFmtId="3" fontId="29" fillId="11" borderId="5" xfId="0" applyNumberFormat="1" applyFont="1" applyFill="1" applyBorder="1" applyAlignment="1">
      <alignment horizontal="center" vertical="center" wrapText="1"/>
    </xf>
    <xf numFmtId="0" fontId="30" fillId="0" borderId="0" xfId="3" applyFont="1" applyFill="1" applyBorder="1" applyAlignment="1">
      <alignment horizontal="left" wrapText="1"/>
    </xf>
    <xf numFmtId="3" fontId="30" fillId="11" borderId="5" xfId="0" applyNumberFormat="1" applyFont="1" applyFill="1" applyBorder="1" applyAlignment="1">
      <alignment horizontal="center" vertical="center" wrapText="1"/>
    </xf>
  </cellXfs>
  <cellStyles count="4">
    <cellStyle name="Neutral" xfId="2" builtinId="28"/>
    <cellStyle name="Normal" xfId="0" builtinId="0"/>
    <cellStyle name="Normal 2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7621</xdr:colOff>
      <xdr:row>0</xdr:row>
      <xdr:rowOff>68487</xdr:rowOff>
    </xdr:from>
    <xdr:to>
      <xdr:col>1</xdr:col>
      <xdr:colOff>535112</xdr:colOff>
      <xdr:row>0</xdr:row>
      <xdr:rowOff>594360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1" y="68487"/>
          <a:ext cx="527491" cy="525873"/>
        </a:xfrm>
        <a:prstGeom prst="rect">
          <a:avLst/>
        </a:prstGeom>
      </xdr:spPr>
    </xdr:pic>
    <xdr:clientData/>
  </xdr:twoCellAnchor>
  <xdr:oneCellAnchor>
    <xdr:from>
      <xdr:col>8</xdr:col>
      <xdr:colOff>438150</xdr:colOff>
      <xdr:row>2</xdr:row>
      <xdr:rowOff>200025</xdr:rowOff>
    </xdr:from>
    <xdr:ext cx="184731" cy="264560"/>
    <xdr:sp macro="" textlink="">
      <xdr:nvSpPr>
        <xdr:cNvPr id="3" name="CuadroTexto 2"/>
        <xdr:cNvSpPr txBox="1"/>
      </xdr:nvSpPr>
      <xdr:spPr>
        <a:xfrm>
          <a:off x="10706100" y="126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8</xdr:col>
      <xdr:colOff>438150</xdr:colOff>
      <xdr:row>2</xdr:row>
      <xdr:rowOff>0</xdr:rowOff>
    </xdr:from>
    <xdr:ext cx="184731" cy="264560"/>
    <xdr:sp macro="" textlink="">
      <xdr:nvSpPr>
        <xdr:cNvPr id="4" name="CuadroTexto 3"/>
        <xdr:cNvSpPr txBox="1"/>
      </xdr:nvSpPr>
      <xdr:spPr>
        <a:xfrm>
          <a:off x="10706100" y="106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45"/>
  <sheetViews>
    <sheetView showGridLines="0" tabSelected="1" view="pageBreakPreview" topLeftCell="A59" zoomScale="25" zoomScaleNormal="75" zoomScaleSheetLayoutView="25" workbookViewId="0">
      <selection activeCell="D52" sqref="D52"/>
    </sheetView>
  </sheetViews>
  <sheetFormatPr baseColWidth="10" defaultRowHeight="15.75" x14ac:dyDescent="0.25"/>
  <cols>
    <col min="1" max="1" width="4.5703125" style="386" customWidth="1"/>
    <col min="2" max="2" width="21" style="387" customWidth="1"/>
    <col min="3" max="3" width="9.42578125" style="387" customWidth="1"/>
    <col min="4" max="4" width="64.85546875" style="370" customWidth="1"/>
    <col min="5" max="5" width="14.140625" style="18" customWidth="1"/>
    <col min="6" max="6" width="14.5703125" style="18" customWidth="1"/>
    <col min="7" max="10" width="12.7109375" style="18" customWidth="1"/>
    <col min="11" max="11" width="15.42578125" style="18" customWidth="1"/>
    <col min="12" max="12" width="14" style="18" customWidth="1"/>
    <col min="13" max="13" width="14.28515625" style="18" customWidth="1"/>
    <col min="14" max="17" width="14.5703125" style="18" customWidth="1"/>
    <col min="18" max="18" width="17.5703125" style="18" customWidth="1"/>
    <col min="19" max="19" width="21.28515625" style="18" customWidth="1"/>
    <col min="20" max="20" width="13.42578125" style="18" customWidth="1"/>
    <col min="21" max="21" width="16.140625" style="18" customWidth="1"/>
    <col min="22" max="22" width="14.5703125" style="18" customWidth="1"/>
    <col min="23" max="23" width="15.42578125" style="372" customWidth="1"/>
    <col min="24" max="24" width="15.5703125" style="372" customWidth="1"/>
    <col min="25" max="25" width="15.42578125" style="18" customWidth="1"/>
    <col min="26" max="26" width="14.5703125" style="18" customWidth="1"/>
    <col min="27" max="27" width="16.7109375" style="18" customWidth="1"/>
    <col min="28" max="28" width="14.28515625" style="18" customWidth="1"/>
    <col min="29" max="29" width="36.140625" style="18" customWidth="1"/>
    <col min="30" max="30" width="43.28515625" style="18" customWidth="1"/>
    <col min="31" max="31" width="14" style="18" customWidth="1"/>
    <col min="32" max="32" width="13.42578125" style="18" customWidth="1"/>
    <col min="33" max="33" width="15.28515625" style="18" customWidth="1"/>
    <col min="34" max="34" width="15.42578125" style="3" customWidth="1"/>
    <col min="35" max="16384" width="11.42578125" style="30"/>
  </cols>
  <sheetData>
    <row r="1" spans="1:34" s="4" customFormat="1" ht="47.2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3"/>
    </row>
    <row r="2" spans="1:34" s="4" customFormat="1" ht="36.75" thickBot="1" x14ac:dyDescent="0.3">
      <c r="A2" s="5"/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3"/>
    </row>
    <row r="3" spans="1:34" s="3" customFormat="1" ht="90.75" thickBot="1" x14ac:dyDescent="0.3">
      <c r="A3" s="8" t="s">
        <v>2</v>
      </c>
      <c r="B3" s="9" t="s">
        <v>3</v>
      </c>
      <c r="C3" s="10" t="s">
        <v>4</v>
      </c>
      <c r="D3" s="11" t="s">
        <v>5</v>
      </c>
      <c r="E3" s="12" t="s">
        <v>6</v>
      </c>
      <c r="F3" s="13" t="s">
        <v>7</v>
      </c>
      <c r="G3" s="14" t="s">
        <v>8</v>
      </c>
      <c r="H3" s="14" t="s">
        <v>9</v>
      </c>
      <c r="I3" s="13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5" t="s">
        <v>15</v>
      </c>
      <c r="O3" s="13" t="s">
        <v>16</v>
      </c>
      <c r="P3" s="12" t="s">
        <v>17</v>
      </c>
      <c r="Q3" s="12" t="s">
        <v>18</v>
      </c>
      <c r="R3" s="13" t="s">
        <v>19</v>
      </c>
      <c r="S3" s="13" t="s">
        <v>20</v>
      </c>
      <c r="T3" s="16" t="s">
        <v>21</v>
      </c>
      <c r="U3" s="16" t="s">
        <v>22</v>
      </c>
      <c r="V3" s="16" t="s">
        <v>13</v>
      </c>
      <c r="W3" s="17" t="s">
        <v>23</v>
      </c>
      <c r="X3" s="17" t="s">
        <v>24</v>
      </c>
      <c r="Y3" s="16" t="s">
        <v>25</v>
      </c>
      <c r="Z3" s="16" t="s">
        <v>26</v>
      </c>
      <c r="AA3" s="16" t="s">
        <v>27</v>
      </c>
      <c r="AB3" s="16" t="s">
        <v>28</v>
      </c>
      <c r="AC3" s="17" t="s">
        <v>29</v>
      </c>
      <c r="AD3" s="17" t="s">
        <v>30</v>
      </c>
      <c r="AE3" s="17" t="s">
        <v>31</v>
      </c>
      <c r="AF3" s="17" t="s">
        <v>32</v>
      </c>
      <c r="AG3" s="17" t="s">
        <v>33</v>
      </c>
      <c r="AH3" s="18">
        <v>46234</v>
      </c>
    </row>
    <row r="4" spans="1:34" ht="45.75" thickBot="1" x14ac:dyDescent="0.3">
      <c r="A4" s="19">
        <v>2</v>
      </c>
      <c r="B4" s="20">
        <v>30001955011994</v>
      </c>
      <c r="C4" s="21">
        <v>0</v>
      </c>
      <c r="D4" s="22" t="s">
        <v>34</v>
      </c>
      <c r="E4" s="23" t="s">
        <v>35</v>
      </c>
      <c r="F4" s="24">
        <v>60</v>
      </c>
      <c r="G4" s="24" t="s">
        <v>36</v>
      </c>
      <c r="H4" s="24" t="s">
        <v>36</v>
      </c>
      <c r="I4" s="24">
        <v>8</v>
      </c>
      <c r="J4" s="25">
        <v>1994</v>
      </c>
      <c r="K4" s="26"/>
      <c r="L4" s="26"/>
      <c r="M4" s="26">
        <v>34597</v>
      </c>
      <c r="N4" s="27">
        <v>34699</v>
      </c>
      <c r="O4" s="26"/>
      <c r="P4" s="26" t="s">
        <v>37</v>
      </c>
      <c r="Q4" s="26" t="s">
        <v>38</v>
      </c>
      <c r="R4" s="28" t="s">
        <v>39</v>
      </c>
      <c r="S4" s="28" t="s">
        <v>40</v>
      </c>
      <c r="T4" s="28" t="s">
        <v>41</v>
      </c>
      <c r="U4" s="26" t="s">
        <v>36</v>
      </c>
      <c r="V4" s="26" t="s">
        <v>36</v>
      </c>
      <c r="W4" s="29" t="s">
        <v>41</v>
      </c>
      <c r="X4" s="29"/>
      <c r="Y4" s="26" t="s">
        <v>36</v>
      </c>
      <c r="Z4" s="26" t="s">
        <v>36</v>
      </c>
      <c r="AA4" s="26" t="s">
        <v>36</v>
      </c>
      <c r="AB4" s="26" t="s">
        <v>36</v>
      </c>
      <c r="AC4" s="29" t="s">
        <v>42</v>
      </c>
      <c r="AD4" s="29" t="s">
        <v>36</v>
      </c>
      <c r="AE4" s="29"/>
      <c r="AF4" s="29"/>
      <c r="AG4" s="29" t="s">
        <v>43</v>
      </c>
      <c r="AH4" s="30"/>
    </row>
    <row r="5" spans="1:34" s="31" customFormat="1" ht="105.75" thickBot="1" x14ac:dyDescent="0.3">
      <c r="A5" s="19">
        <v>8</v>
      </c>
      <c r="B5" s="20">
        <v>30000195011981</v>
      </c>
      <c r="C5" s="21">
        <v>0</v>
      </c>
      <c r="D5" s="22" t="s">
        <v>44</v>
      </c>
      <c r="E5" s="23" t="s">
        <v>45</v>
      </c>
      <c r="F5" s="24">
        <f>1341+0</f>
        <v>1341</v>
      </c>
      <c r="G5" s="24" t="s">
        <v>36</v>
      </c>
      <c r="H5" s="24" t="s">
        <v>36</v>
      </c>
      <c r="I5" s="24">
        <v>50</v>
      </c>
      <c r="J5" s="25">
        <v>2023</v>
      </c>
      <c r="K5" s="26"/>
      <c r="L5" s="26"/>
      <c r="M5" s="26">
        <v>42957</v>
      </c>
      <c r="N5" s="27">
        <v>43100</v>
      </c>
      <c r="O5" s="26"/>
      <c r="P5" s="26" t="s">
        <v>46</v>
      </c>
      <c r="Q5" s="26">
        <v>43100</v>
      </c>
      <c r="R5" s="29" t="s">
        <v>47</v>
      </c>
      <c r="S5" s="29" t="s">
        <v>48</v>
      </c>
      <c r="T5" s="29" t="s">
        <v>41</v>
      </c>
      <c r="U5" s="26" t="s">
        <v>36</v>
      </c>
      <c r="V5" s="26">
        <v>44516</v>
      </c>
      <c r="W5" s="29" t="s">
        <v>49</v>
      </c>
      <c r="X5" s="29" t="s">
        <v>50</v>
      </c>
      <c r="Y5" s="26" t="s">
        <v>51</v>
      </c>
      <c r="Z5" s="26" t="s">
        <v>36</v>
      </c>
      <c r="AA5" s="26" t="s">
        <v>36</v>
      </c>
      <c r="AB5" s="26" t="s">
        <v>36</v>
      </c>
      <c r="AC5" s="29" t="s">
        <v>52</v>
      </c>
      <c r="AD5" s="29" t="s">
        <v>53</v>
      </c>
      <c r="AE5" s="29"/>
      <c r="AF5" s="29"/>
      <c r="AG5" s="29" t="s">
        <v>54</v>
      </c>
    </row>
    <row r="6" spans="1:34" s="31" customFormat="1" ht="30.75" thickBot="1" x14ac:dyDescent="0.3">
      <c r="A6" s="19">
        <v>26</v>
      </c>
      <c r="B6" s="20">
        <v>30001484011995</v>
      </c>
      <c r="C6" s="21">
        <v>0</v>
      </c>
      <c r="D6" s="22" t="s">
        <v>55</v>
      </c>
      <c r="E6" s="23" t="s">
        <v>41</v>
      </c>
      <c r="F6" s="24">
        <v>49</v>
      </c>
      <c r="G6" s="24" t="s">
        <v>36</v>
      </c>
      <c r="H6" s="24" t="s">
        <v>36</v>
      </c>
      <c r="I6" s="24">
        <v>1</v>
      </c>
      <c r="J6" s="25">
        <v>2005</v>
      </c>
      <c r="K6" s="26"/>
      <c r="L6" s="26"/>
      <c r="M6" s="26">
        <v>38646</v>
      </c>
      <c r="N6" s="27">
        <v>40178</v>
      </c>
      <c r="O6" s="26"/>
      <c r="P6" s="26" t="s">
        <v>37</v>
      </c>
      <c r="Q6" s="26" t="s">
        <v>38</v>
      </c>
      <c r="R6" s="29" t="s">
        <v>56</v>
      </c>
      <c r="S6" s="29" t="s">
        <v>57</v>
      </c>
      <c r="T6" s="29" t="s">
        <v>41</v>
      </c>
      <c r="U6" s="26" t="s">
        <v>36</v>
      </c>
      <c r="V6" s="26" t="s">
        <v>36</v>
      </c>
      <c r="W6" s="29" t="s">
        <v>41</v>
      </c>
      <c r="X6" s="29"/>
      <c r="Y6" s="26" t="s">
        <v>36</v>
      </c>
      <c r="Z6" s="26" t="s">
        <v>36</v>
      </c>
      <c r="AA6" s="26" t="s">
        <v>36</v>
      </c>
      <c r="AB6" s="26" t="s">
        <v>36</v>
      </c>
      <c r="AC6" s="29" t="s">
        <v>58</v>
      </c>
      <c r="AD6" s="29" t="s">
        <v>36</v>
      </c>
      <c r="AE6" s="29"/>
      <c r="AF6" s="29"/>
      <c r="AG6" s="29" t="s">
        <v>59</v>
      </c>
    </row>
    <row r="7" spans="1:34" s="31" customFormat="1" ht="135.75" thickBot="1" x14ac:dyDescent="0.3">
      <c r="A7" s="19">
        <v>35</v>
      </c>
      <c r="B7" s="32">
        <v>30002855012005</v>
      </c>
      <c r="C7" s="33">
        <v>0</v>
      </c>
      <c r="D7" s="34" t="s">
        <v>60</v>
      </c>
      <c r="E7" s="23" t="s">
        <v>45</v>
      </c>
      <c r="F7" s="24" t="s">
        <v>36</v>
      </c>
      <c r="G7" s="24" t="s">
        <v>36</v>
      </c>
      <c r="H7" s="24" t="s">
        <v>36</v>
      </c>
      <c r="I7" s="24" t="s">
        <v>36</v>
      </c>
      <c r="J7" s="25" t="s">
        <v>36</v>
      </c>
      <c r="K7" s="26"/>
      <c r="L7" s="26"/>
      <c r="M7" s="26">
        <v>38574</v>
      </c>
      <c r="N7" s="27">
        <v>39082</v>
      </c>
      <c r="O7" s="26"/>
      <c r="P7" s="26" t="s">
        <v>37</v>
      </c>
      <c r="Q7" s="26" t="s">
        <v>38</v>
      </c>
      <c r="R7" s="29" t="s">
        <v>47</v>
      </c>
      <c r="S7" s="29" t="s">
        <v>48</v>
      </c>
      <c r="T7" s="29" t="s">
        <v>41</v>
      </c>
      <c r="U7" s="26" t="s">
        <v>36</v>
      </c>
      <c r="V7" s="26" t="s">
        <v>36</v>
      </c>
      <c r="W7" s="29" t="s">
        <v>41</v>
      </c>
      <c r="X7" s="29"/>
      <c r="Y7" s="26" t="s">
        <v>36</v>
      </c>
      <c r="Z7" s="26" t="s">
        <v>36</v>
      </c>
      <c r="AA7" s="26" t="s">
        <v>36</v>
      </c>
      <c r="AB7" s="26" t="s">
        <v>36</v>
      </c>
      <c r="AC7" s="29" t="s">
        <v>61</v>
      </c>
      <c r="AD7" s="29" t="s">
        <v>62</v>
      </c>
      <c r="AE7" s="29"/>
      <c r="AF7" s="29"/>
      <c r="AG7" s="29" t="s">
        <v>54</v>
      </c>
    </row>
    <row r="8" spans="1:34" ht="75.75" thickBot="1" x14ac:dyDescent="0.3">
      <c r="A8" s="19">
        <v>38</v>
      </c>
      <c r="B8" s="20">
        <v>30001325011981</v>
      </c>
      <c r="C8" s="21">
        <v>0</v>
      </c>
      <c r="D8" s="22" t="s">
        <v>63</v>
      </c>
      <c r="E8" s="23" t="s">
        <v>45</v>
      </c>
      <c r="F8" s="24" t="s">
        <v>36</v>
      </c>
      <c r="G8" s="24" t="s">
        <v>36</v>
      </c>
      <c r="H8" s="24" t="s">
        <v>36</v>
      </c>
      <c r="I8" s="24" t="s">
        <v>36</v>
      </c>
      <c r="J8" s="25" t="s">
        <v>36</v>
      </c>
      <c r="K8" s="26"/>
      <c r="L8" s="26"/>
      <c r="M8" s="35">
        <v>32679</v>
      </c>
      <c r="N8" s="27">
        <v>31777</v>
      </c>
      <c r="O8" s="26"/>
      <c r="P8" s="26" t="s">
        <v>37</v>
      </c>
      <c r="Q8" s="26" t="s">
        <v>38</v>
      </c>
      <c r="R8" s="29" t="s">
        <v>47</v>
      </c>
      <c r="S8" s="29" t="s">
        <v>48</v>
      </c>
      <c r="T8" s="29" t="s">
        <v>41</v>
      </c>
      <c r="U8" s="26" t="s">
        <v>36</v>
      </c>
      <c r="V8" s="26" t="s">
        <v>36</v>
      </c>
      <c r="W8" s="29" t="s">
        <v>41</v>
      </c>
      <c r="X8" s="29"/>
      <c r="Y8" s="36" t="s">
        <v>36</v>
      </c>
      <c r="Z8" s="36" t="s">
        <v>36</v>
      </c>
      <c r="AA8" s="36" t="s">
        <v>36</v>
      </c>
      <c r="AB8" s="36" t="s">
        <v>36</v>
      </c>
      <c r="AC8" s="29" t="s">
        <v>64</v>
      </c>
      <c r="AD8" s="29" t="s">
        <v>65</v>
      </c>
      <c r="AE8" s="29"/>
      <c r="AF8" s="29"/>
      <c r="AG8" s="29" t="s">
        <v>54</v>
      </c>
      <c r="AH8" s="30"/>
    </row>
    <row r="9" spans="1:34" ht="60.75" thickBot="1" x14ac:dyDescent="0.3">
      <c r="A9" s="19">
        <v>54</v>
      </c>
      <c r="B9" s="20">
        <v>30001055011982</v>
      </c>
      <c r="C9" s="21">
        <v>0</v>
      </c>
      <c r="D9" s="22" t="s">
        <v>66</v>
      </c>
      <c r="E9" s="23" t="s">
        <v>67</v>
      </c>
      <c r="F9" s="37">
        <v>219</v>
      </c>
      <c r="G9" s="24" t="s">
        <v>36</v>
      </c>
      <c r="H9" s="37" t="s">
        <v>36</v>
      </c>
      <c r="I9" s="24">
        <v>76</v>
      </c>
      <c r="J9" s="25">
        <v>2002</v>
      </c>
      <c r="K9" s="26"/>
      <c r="L9" s="26"/>
      <c r="M9" s="26">
        <v>37406</v>
      </c>
      <c r="N9" s="38">
        <v>38717</v>
      </c>
      <c r="O9" s="26"/>
      <c r="P9" s="26" t="s">
        <v>37</v>
      </c>
      <c r="Q9" s="26" t="s">
        <v>38</v>
      </c>
      <c r="R9" s="29" t="s">
        <v>56</v>
      </c>
      <c r="S9" s="29" t="s">
        <v>57</v>
      </c>
      <c r="T9" s="29" t="s">
        <v>41</v>
      </c>
      <c r="U9" s="26" t="s">
        <v>36</v>
      </c>
      <c r="V9" s="26" t="s">
        <v>36</v>
      </c>
      <c r="W9" s="29" t="s">
        <v>49</v>
      </c>
      <c r="X9" s="29"/>
      <c r="Y9" s="39" t="s">
        <v>68</v>
      </c>
      <c r="Z9" s="39">
        <v>38631</v>
      </c>
      <c r="AA9" s="36" t="s">
        <v>36</v>
      </c>
      <c r="AB9" s="36" t="s">
        <v>36</v>
      </c>
      <c r="AC9" s="29" t="s">
        <v>69</v>
      </c>
      <c r="AD9" s="29" t="s">
        <v>36</v>
      </c>
      <c r="AE9" s="29"/>
      <c r="AF9" s="29"/>
      <c r="AG9" s="29" t="s">
        <v>43</v>
      </c>
      <c r="AH9" s="30"/>
    </row>
    <row r="10" spans="1:34" s="3" customFormat="1" ht="75.75" thickBot="1" x14ac:dyDescent="0.3">
      <c r="A10" s="19">
        <v>56</v>
      </c>
      <c r="B10" s="20">
        <v>30001065011981</v>
      </c>
      <c r="C10" s="21">
        <v>0</v>
      </c>
      <c r="D10" s="22" t="s">
        <v>70</v>
      </c>
      <c r="E10" s="23" t="s">
        <v>71</v>
      </c>
      <c r="F10" s="24">
        <v>1428</v>
      </c>
      <c r="G10" s="24" t="s">
        <v>36</v>
      </c>
      <c r="H10" s="24" t="s">
        <v>36</v>
      </c>
      <c r="I10" s="24">
        <v>131</v>
      </c>
      <c r="J10" s="25">
        <v>2003</v>
      </c>
      <c r="K10" s="26"/>
      <c r="L10" s="26"/>
      <c r="M10" s="26">
        <v>37837</v>
      </c>
      <c r="N10" s="27">
        <v>39082</v>
      </c>
      <c r="O10" s="26"/>
      <c r="P10" s="26" t="s">
        <v>37</v>
      </c>
      <c r="Q10" s="26" t="s">
        <v>41</v>
      </c>
      <c r="R10" s="29" t="s">
        <v>47</v>
      </c>
      <c r="S10" s="29" t="s">
        <v>72</v>
      </c>
      <c r="T10" s="29" t="s">
        <v>41</v>
      </c>
      <c r="U10" s="26" t="s">
        <v>36</v>
      </c>
      <c r="V10" s="26" t="s">
        <v>36</v>
      </c>
      <c r="W10" s="29" t="s">
        <v>41</v>
      </c>
      <c r="X10" s="29"/>
      <c r="Y10" s="26" t="s">
        <v>36</v>
      </c>
      <c r="Z10" s="26" t="s">
        <v>36</v>
      </c>
      <c r="AA10" s="26" t="s">
        <v>36</v>
      </c>
      <c r="AB10" s="26" t="s">
        <v>36</v>
      </c>
      <c r="AC10" s="29" t="s">
        <v>73</v>
      </c>
      <c r="AD10" s="29" t="s">
        <v>36</v>
      </c>
      <c r="AE10" s="29"/>
      <c r="AF10" s="29"/>
      <c r="AG10" s="29" t="s">
        <v>74</v>
      </c>
    </row>
    <row r="11" spans="1:34" s="31" customFormat="1" ht="45.75" thickBot="1" x14ac:dyDescent="0.3">
      <c r="A11" s="19">
        <v>57</v>
      </c>
      <c r="B11" s="40">
        <v>30000082172009</v>
      </c>
      <c r="C11" s="41">
        <v>0</v>
      </c>
      <c r="D11" s="42" t="s">
        <v>75</v>
      </c>
      <c r="E11" s="23" t="s">
        <v>41</v>
      </c>
      <c r="F11" s="43">
        <v>1843</v>
      </c>
      <c r="G11" s="43" t="s">
        <v>36</v>
      </c>
      <c r="H11" s="43" t="s">
        <v>36</v>
      </c>
      <c r="I11" s="43">
        <v>595</v>
      </c>
      <c r="J11" s="44">
        <v>2022</v>
      </c>
      <c r="K11" s="45" t="s">
        <v>36</v>
      </c>
      <c r="L11" s="45" t="s">
        <v>36</v>
      </c>
      <c r="M11" s="46" t="s">
        <v>36</v>
      </c>
      <c r="N11" s="47" t="s">
        <v>36</v>
      </c>
      <c r="O11" s="45"/>
      <c r="P11" s="45" t="s">
        <v>36</v>
      </c>
      <c r="Q11" s="45" t="s">
        <v>36</v>
      </c>
      <c r="R11" s="48" t="s">
        <v>36</v>
      </c>
      <c r="S11" s="48" t="s">
        <v>36</v>
      </c>
      <c r="T11" s="48" t="s">
        <v>36</v>
      </c>
      <c r="U11" s="45"/>
      <c r="V11" s="45"/>
      <c r="W11" s="48" t="s">
        <v>36</v>
      </c>
      <c r="X11" s="48"/>
      <c r="Y11" s="49" t="s">
        <v>36</v>
      </c>
      <c r="Z11" s="49" t="s">
        <v>36</v>
      </c>
      <c r="AA11" s="49" t="s">
        <v>36</v>
      </c>
      <c r="AB11" s="49" t="s">
        <v>36</v>
      </c>
      <c r="AC11" s="29" t="s">
        <v>76</v>
      </c>
      <c r="AD11" s="29" t="s">
        <v>36</v>
      </c>
      <c r="AE11" s="48"/>
      <c r="AF11" s="48"/>
      <c r="AG11" s="48" t="s">
        <v>77</v>
      </c>
    </row>
    <row r="12" spans="1:34" ht="30.75" thickBot="1" x14ac:dyDescent="0.3">
      <c r="A12" s="19">
        <v>3</v>
      </c>
      <c r="B12" s="50">
        <v>30000945011981</v>
      </c>
      <c r="C12" s="51">
        <v>1</v>
      </c>
      <c r="D12" s="52" t="s">
        <v>78</v>
      </c>
      <c r="E12" s="53" t="s">
        <v>49</v>
      </c>
      <c r="F12" s="54" t="s">
        <v>36</v>
      </c>
      <c r="G12" s="54" t="s">
        <v>36</v>
      </c>
      <c r="H12" s="54" t="s">
        <v>36</v>
      </c>
      <c r="I12" s="54" t="s">
        <v>36</v>
      </c>
      <c r="J12" s="55" t="s">
        <v>36</v>
      </c>
      <c r="K12" s="56"/>
      <c r="L12" s="56"/>
      <c r="M12" s="57">
        <v>34200</v>
      </c>
      <c r="N12" s="58">
        <v>34334</v>
      </c>
      <c r="O12" s="56" t="s">
        <v>36</v>
      </c>
      <c r="P12" s="56" t="s">
        <v>37</v>
      </c>
      <c r="Q12" s="56" t="s">
        <v>38</v>
      </c>
      <c r="R12" s="59" t="s">
        <v>39</v>
      </c>
      <c r="S12" s="60" t="s">
        <v>79</v>
      </c>
      <c r="T12" s="55" t="s">
        <v>41</v>
      </c>
      <c r="U12" s="56" t="s">
        <v>36</v>
      </c>
      <c r="V12" s="56" t="s">
        <v>36</v>
      </c>
      <c r="W12" s="55" t="s">
        <v>41</v>
      </c>
      <c r="X12" s="55"/>
      <c r="Y12" s="56" t="s">
        <v>36</v>
      </c>
      <c r="Z12" s="56" t="s">
        <v>36</v>
      </c>
      <c r="AA12" s="56" t="s">
        <v>36</v>
      </c>
      <c r="AB12" s="56" t="s">
        <v>36</v>
      </c>
      <c r="AC12" s="60" t="s">
        <v>80</v>
      </c>
      <c r="AD12" s="55" t="s">
        <v>36</v>
      </c>
      <c r="AE12" s="55"/>
      <c r="AF12" s="55"/>
      <c r="AG12" s="55" t="s">
        <v>59</v>
      </c>
      <c r="AH12" s="30"/>
    </row>
    <row r="13" spans="1:34" ht="30.75" thickBot="1" x14ac:dyDescent="0.3">
      <c r="A13" s="19">
        <v>4</v>
      </c>
      <c r="B13" s="50">
        <v>30002485011999</v>
      </c>
      <c r="C13" s="51">
        <v>1</v>
      </c>
      <c r="D13" s="52" t="s">
        <v>81</v>
      </c>
      <c r="E13" s="53" t="s">
        <v>49</v>
      </c>
      <c r="F13" s="61">
        <v>23</v>
      </c>
      <c r="G13" s="61" t="s">
        <v>36</v>
      </c>
      <c r="H13" s="61" t="s">
        <v>36</v>
      </c>
      <c r="I13" s="61">
        <v>1</v>
      </c>
      <c r="J13" s="62">
        <v>2008</v>
      </c>
      <c r="K13" s="56"/>
      <c r="L13" s="56"/>
      <c r="M13" s="57">
        <v>38355</v>
      </c>
      <c r="N13" s="58">
        <v>39447</v>
      </c>
      <c r="O13" s="56" t="s">
        <v>36</v>
      </c>
      <c r="P13" s="56" t="s">
        <v>37</v>
      </c>
      <c r="Q13" s="56" t="s">
        <v>38</v>
      </c>
      <c r="R13" s="59" t="s">
        <v>39</v>
      </c>
      <c r="S13" s="60" t="s">
        <v>79</v>
      </c>
      <c r="T13" s="55" t="s">
        <v>41</v>
      </c>
      <c r="U13" s="56" t="s">
        <v>36</v>
      </c>
      <c r="V13" s="56" t="s">
        <v>36</v>
      </c>
      <c r="W13" s="55" t="s">
        <v>41</v>
      </c>
      <c r="X13" s="55"/>
      <c r="Y13" s="56" t="s">
        <v>36</v>
      </c>
      <c r="Z13" s="56" t="s">
        <v>36</v>
      </c>
      <c r="AA13" s="56" t="s">
        <v>36</v>
      </c>
      <c r="AB13" s="56" t="s">
        <v>36</v>
      </c>
      <c r="AC13" s="55" t="s">
        <v>82</v>
      </c>
      <c r="AD13" s="55" t="s">
        <v>36</v>
      </c>
      <c r="AE13" s="55"/>
      <c r="AF13" s="55"/>
      <c r="AG13" s="55" t="s">
        <v>59</v>
      </c>
      <c r="AH13" s="30"/>
    </row>
    <row r="14" spans="1:34" ht="30.75" thickBot="1" x14ac:dyDescent="0.3">
      <c r="A14" s="19">
        <v>9</v>
      </c>
      <c r="B14" s="50">
        <v>30000260012009</v>
      </c>
      <c r="C14" s="51">
        <v>1</v>
      </c>
      <c r="D14" s="52" t="s">
        <v>83</v>
      </c>
      <c r="E14" s="63" t="s">
        <v>49</v>
      </c>
      <c r="F14" s="64">
        <v>1500</v>
      </c>
      <c r="G14" s="61" t="s">
        <v>36</v>
      </c>
      <c r="H14" s="61" t="s">
        <v>36</v>
      </c>
      <c r="I14" s="64">
        <v>250</v>
      </c>
      <c r="J14" s="62">
        <v>2010</v>
      </c>
      <c r="K14" s="56"/>
      <c r="L14" s="56"/>
      <c r="M14" s="56">
        <v>39797</v>
      </c>
      <c r="N14" s="58">
        <v>40908</v>
      </c>
      <c r="O14" s="56" t="s">
        <v>36</v>
      </c>
      <c r="P14" s="56" t="s">
        <v>36</v>
      </c>
      <c r="Q14" s="56" t="s">
        <v>36</v>
      </c>
      <c r="R14" s="65" t="s">
        <v>56</v>
      </c>
      <c r="S14" s="55" t="s">
        <v>84</v>
      </c>
      <c r="T14" s="55" t="s">
        <v>41</v>
      </c>
      <c r="U14" s="56" t="s">
        <v>36</v>
      </c>
      <c r="V14" s="56" t="s">
        <v>36</v>
      </c>
      <c r="W14" s="55" t="s">
        <v>41</v>
      </c>
      <c r="X14" s="55" t="s">
        <v>50</v>
      </c>
      <c r="Y14" s="66" t="s">
        <v>85</v>
      </c>
      <c r="Z14" s="56" t="s">
        <v>36</v>
      </c>
      <c r="AA14" s="67" t="s">
        <v>36</v>
      </c>
      <c r="AB14" s="56" t="s">
        <v>36</v>
      </c>
      <c r="AC14" s="60" t="s">
        <v>86</v>
      </c>
      <c r="AD14" s="55" t="s">
        <v>36</v>
      </c>
      <c r="AE14" s="55"/>
      <c r="AF14" s="55"/>
      <c r="AG14" s="55" t="s">
        <v>59</v>
      </c>
      <c r="AH14" s="30"/>
    </row>
    <row r="15" spans="1:34" ht="105.75" thickBot="1" x14ac:dyDescent="0.3">
      <c r="A15" s="19">
        <v>20</v>
      </c>
      <c r="B15" s="50">
        <v>30000335011981</v>
      </c>
      <c r="C15" s="51">
        <v>1</v>
      </c>
      <c r="D15" s="68" t="s">
        <v>87</v>
      </c>
      <c r="E15" s="63" t="s">
        <v>49</v>
      </c>
      <c r="F15" s="64">
        <v>500</v>
      </c>
      <c r="G15" s="61" t="s">
        <v>36</v>
      </c>
      <c r="H15" s="61" t="s">
        <v>36</v>
      </c>
      <c r="I15" s="64">
        <v>20</v>
      </c>
      <c r="J15" s="69">
        <v>2006</v>
      </c>
      <c r="K15" s="70"/>
      <c r="L15" s="70"/>
      <c r="M15" s="70">
        <v>39014</v>
      </c>
      <c r="N15" s="71">
        <v>39813</v>
      </c>
      <c r="O15" s="72">
        <v>41274</v>
      </c>
      <c r="P15" s="70" t="s">
        <v>37</v>
      </c>
      <c r="Q15" s="70">
        <v>41200</v>
      </c>
      <c r="R15" s="59" t="s">
        <v>39</v>
      </c>
      <c r="S15" s="55" t="s">
        <v>88</v>
      </c>
      <c r="T15" s="59" t="s">
        <v>41</v>
      </c>
      <c r="U15" s="70" t="s">
        <v>36</v>
      </c>
      <c r="V15" s="70" t="s">
        <v>36</v>
      </c>
      <c r="W15" s="73" t="s">
        <v>49</v>
      </c>
      <c r="X15" s="73" t="s">
        <v>89</v>
      </c>
      <c r="Y15" s="74" t="s">
        <v>90</v>
      </c>
      <c r="Z15" s="74">
        <v>41466</v>
      </c>
      <c r="AA15" s="74" t="s">
        <v>91</v>
      </c>
      <c r="AB15" s="75" t="s">
        <v>92</v>
      </c>
      <c r="AC15" s="60" t="s">
        <v>93</v>
      </c>
      <c r="AD15" s="60" t="s">
        <v>36</v>
      </c>
      <c r="AE15" s="60"/>
      <c r="AF15" s="60"/>
      <c r="AG15" s="55" t="s">
        <v>94</v>
      </c>
      <c r="AH15" s="30"/>
    </row>
    <row r="16" spans="1:34" ht="30.75" thickBot="1" x14ac:dyDescent="0.3">
      <c r="A16" s="19">
        <v>27</v>
      </c>
      <c r="B16" s="50">
        <v>30000525011984</v>
      </c>
      <c r="C16" s="51">
        <v>1</v>
      </c>
      <c r="D16" s="52" t="s">
        <v>95</v>
      </c>
      <c r="E16" s="53" t="s">
        <v>49</v>
      </c>
      <c r="F16" s="54" t="s">
        <v>36</v>
      </c>
      <c r="G16" s="54" t="s">
        <v>36</v>
      </c>
      <c r="H16" s="54" t="s">
        <v>36</v>
      </c>
      <c r="I16" s="54" t="s">
        <v>36</v>
      </c>
      <c r="J16" s="76" t="s">
        <v>36</v>
      </c>
      <c r="K16" s="56"/>
      <c r="L16" s="56"/>
      <c r="M16" s="56">
        <v>32006</v>
      </c>
      <c r="N16" s="58">
        <v>32142</v>
      </c>
      <c r="O16" s="56" t="s">
        <v>36</v>
      </c>
      <c r="P16" s="56" t="s">
        <v>37</v>
      </c>
      <c r="Q16" s="56" t="s">
        <v>36</v>
      </c>
      <c r="R16" s="59" t="s">
        <v>39</v>
      </c>
      <c r="S16" s="55" t="s">
        <v>79</v>
      </c>
      <c r="T16" s="55" t="s">
        <v>41</v>
      </c>
      <c r="U16" s="56" t="s">
        <v>36</v>
      </c>
      <c r="V16" s="56" t="s">
        <v>36</v>
      </c>
      <c r="W16" s="55" t="s">
        <v>41</v>
      </c>
      <c r="X16" s="55"/>
      <c r="Y16" s="56" t="s">
        <v>36</v>
      </c>
      <c r="Z16" s="56" t="s">
        <v>36</v>
      </c>
      <c r="AA16" s="56" t="s">
        <v>36</v>
      </c>
      <c r="AB16" s="56" t="s">
        <v>36</v>
      </c>
      <c r="AC16" s="60" t="s">
        <v>96</v>
      </c>
      <c r="AD16" s="55" t="s">
        <v>36</v>
      </c>
      <c r="AE16" s="55"/>
      <c r="AF16" s="55"/>
      <c r="AG16" s="55" t="s">
        <v>59</v>
      </c>
      <c r="AH16" s="30"/>
    </row>
    <row r="17" spans="1:34" ht="30.75" thickBot="1" x14ac:dyDescent="0.3">
      <c r="A17" s="19">
        <v>29</v>
      </c>
      <c r="B17" s="50">
        <v>30000095011981</v>
      </c>
      <c r="C17" s="51">
        <v>1</v>
      </c>
      <c r="D17" s="52" t="s">
        <v>97</v>
      </c>
      <c r="E17" s="53" t="s">
        <v>49</v>
      </c>
      <c r="F17" s="54" t="s">
        <v>36</v>
      </c>
      <c r="G17" s="54" t="s">
        <v>36</v>
      </c>
      <c r="H17" s="54" t="s">
        <v>36</v>
      </c>
      <c r="I17" s="54" t="s">
        <v>36</v>
      </c>
      <c r="J17" s="76" t="s">
        <v>36</v>
      </c>
      <c r="K17" s="56"/>
      <c r="L17" s="56"/>
      <c r="M17" s="56">
        <v>32384</v>
      </c>
      <c r="N17" s="58">
        <v>32873</v>
      </c>
      <c r="O17" s="56" t="s">
        <v>36</v>
      </c>
      <c r="P17" s="56" t="s">
        <v>36</v>
      </c>
      <c r="Q17" s="56" t="s">
        <v>36</v>
      </c>
      <c r="R17" s="59" t="s">
        <v>39</v>
      </c>
      <c r="S17" s="55" t="s">
        <v>79</v>
      </c>
      <c r="T17" s="55" t="s">
        <v>41</v>
      </c>
      <c r="U17" s="56" t="s">
        <v>36</v>
      </c>
      <c r="V17" s="56" t="s">
        <v>36</v>
      </c>
      <c r="W17" s="55" t="s">
        <v>41</v>
      </c>
      <c r="X17" s="55"/>
      <c r="Y17" s="56" t="s">
        <v>36</v>
      </c>
      <c r="Z17" s="56" t="s">
        <v>36</v>
      </c>
      <c r="AA17" s="56" t="s">
        <v>36</v>
      </c>
      <c r="AB17" s="56" t="s">
        <v>36</v>
      </c>
      <c r="AC17" s="60" t="s">
        <v>98</v>
      </c>
      <c r="AD17" s="55" t="s">
        <v>36</v>
      </c>
      <c r="AE17" s="55"/>
      <c r="AF17" s="55"/>
      <c r="AG17" s="55" t="s">
        <v>59</v>
      </c>
      <c r="AH17" s="30"/>
    </row>
    <row r="18" spans="1:34" ht="45.75" thickBot="1" x14ac:dyDescent="0.3">
      <c r="A18" s="19">
        <v>30</v>
      </c>
      <c r="B18" s="50">
        <v>30000175011981</v>
      </c>
      <c r="C18" s="51">
        <v>1</v>
      </c>
      <c r="D18" s="52" t="s">
        <v>99</v>
      </c>
      <c r="E18" s="63" t="s">
        <v>49</v>
      </c>
      <c r="F18" s="64">
        <v>1500</v>
      </c>
      <c r="G18" s="61">
        <v>1000</v>
      </c>
      <c r="H18" s="61">
        <v>500</v>
      </c>
      <c r="I18" s="64">
        <v>8</v>
      </c>
      <c r="J18" s="62">
        <v>2011</v>
      </c>
      <c r="K18" s="56"/>
      <c r="L18" s="56"/>
      <c r="M18" s="56">
        <v>40376</v>
      </c>
      <c r="N18" s="58">
        <v>39813</v>
      </c>
      <c r="O18" s="72">
        <v>40543</v>
      </c>
      <c r="P18" s="56" t="s">
        <v>46</v>
      </c>
      <c r="Q18" s="56">
        <v>40543</v>
      </c>
      <c r="R18" s="65" t="s">
        <v>56</v>
      </c>
      <c r="S18" s="55" t="s">
        <v>100</v>
      </c>
      <c r="T18" s="55" t="s">
        <v>41</v>
      </c>
      <c r="U18" s="56" t="s">
        <v>36</v>
      </c>
      <c r="V18" s="56"/>
      <c r="W18" s="73" t="s">
        <v>49</v>
      </c>
      <c r="X18" s="73" t="s">
        <v>89</v>
      </c>
      <c r="Y18" s="77" t="s">
        <v>101</v>
      </c>
      <c r="Z18" s="77">
        <v>40322</v>
      </c>
      <c r="AA18" s="77" t="s">
        <v>36</v>
      </c>
      <c r="AB18" s="77" t="s">
        <v>36</v>
      </c>
      <c r="AC18" s="60" t="s">
        <v>102</v>
      </c>
      <c r="AD18" s="55" t="s">
        <v>36</v>
      </c>
      <c r="AE18" s="55"/>
      <c r="AF18" s="55"/>
      <c r="AG18" s="55" t="s">
        <v>59</v>
      </c>
      <c r="AH18" s="30"/>
    </row>
    <row r="19" spans="1:34" s="4" customFormat="1" ht="30.75" thickBot="1" x14ac:dyDescent="0.3">
      <c r="A19" s="19">
        <v>32</v>
      </c>
      <c r="B19" s="50">
        <v>30002515012000</v>
      </c>
      <c r="C19" s="51">
        <v>1</v>
      </c>
      <c r="D19" s="52" t="s">
        <v>103</v>
      </c>
      <c r="E19" s="53" t="s">
        <v>49</v>
      </c>
      <c r="F19" s="61">
        <v>500</v>
      </c>
      <c r="G19" s="61" t="s">
        <v>36</v>
      </c>
      <c r="H19" s="61" t="s">
        <v>36</v>
      </c>
      <c r="I19" s="61">
        <v>100</v>
      </c>
      <c r="J19" s="62">
        <v>2002</v>
      </c>
      <c r="K19" s="56"/>
      <c r="L19" s="56"/>
      <c r="M19" s="56">
        <v>37347</v>
      </c>
      <c r="N19" s="71">
        <v>37621</v>
      </c>
      <c r="O19" s="56"/>
      <c r="P19" s="56" t="s">
        <v>37</v>
      </c>
      <c r="Q19" s="78" t="s">
        <v>36</v>
      </c>
      <c r="R19" s="59" t="s">
        <v>39</v>
      </c>
      <c r="S19" s="55" t="s">
        <v>79</v>
      </c>
      <c r="T19" s="55" t="s">
        <v>41</v>
      </c>
      <c r="U19" s="56" t="s">
        <v>36</v>
      </c>
      <c r="V19" s="56" t="s">
        <v>36</v>
      </c>
      <c r="W19" s="55" t="s">
        <v>41</v>
      </c>
      <c r="X19" s="55"/>
      <c r="Y19" s="70" t="s">
        <v>36</v>
      </c>
      <c r="Z19" s="70" t="s">
        <v>36</v>
      </c>
      <c r="AA19" s="70" t="s">
        <v>36</v>
      </c>
      <c r="AB19" s="70" t="s">
        <v>36</v>
      </c>
      <c r="AC19" s="60" t="s">
        <v>104</v>
      </c>
      <c r="AD19" s="55" t="s">
        <v>36</v>
      </c>
      <c r="AE19" s="55"/>
      <c r="AF19" s="55"/>
      <c r="AG19" s="55" t="s">
        <v>59</v>
      </c>
    </row>
    <row r="20" spans="1:34" s="4" customFormat="1" ht="30.75" thickBot="1" x14ac:dyDescent="0.3">
      <c r="A20" s="19">
        <v>36</v>
      </c>
      <c r="B20" s="50">
        <v>30000295011988</v>
      </c>
      <c r="C20" s="51">
        <v>1</v>
      </c>
      <c r="D20" s="52" t="s">
        <v>105</v>
      </c>
      <c r="E20" s="53" t="s">
        <v>49</v>
      </c>
      <c r="F20" s="54" t="s">
        <v>36</v>
      </c>
      <c r="G20" s="54" t="s">
        <v>36</v>
      </c>
      <c r="H20" s="54" t="s">
        <v>36</v>
      </c>
      <c r="I20" s="54" t="s">
        <v>36</v>
      </c>
      <c r="J20" s="76" t="s">
        <v>36</v>
      </c>
      <c r="K20" s="56"/>
      <c r="L20" s="56"/>
      <c r="M20" s="56">
        <v>33480</v>
      </c>
      <c r="N20" s="71">
        <v>33969</v>
      </c>
      <c r="O20" s="56"/>
      <c r="P20" s="56" t="s">
        <v>37</v>
      </c>
      <c r="Q20" s="78" t="s">
        <v>36</v>
      </c>
      <c r="R20" s="59" t="s">
        <v>39</v>
      </c>
      <c r="S20" s="55" t="s">
        <v>79</v>
      </c>
      <c r="T20" s="55" t="s">
        <v>41</v>
      </c>
      <c r="U20" s="56" t="s">
        <v>36</v>
      </c>
      <c r="V20" s="56" t="s">
        <v>36</v>
      </c>
      <c r="W20" s="55" t="s">
        <v>41</v>
      </c>
      <c r="X20" s="55"/>
      <c r="Y20" s="70" t="s">
        <v>36</v>
      </c>
      <c r="Z20" s="70" t="s">
        <v>36</v>
      </c>
      <c r="AA20" s="70" t="s">
        <v>36</v>
      </c>
      <c r="AB20" s="70" t="s">
        <v>36</v>
      </c>
      <c r="AC20" s="60" t="s">
        <v>106</v>
      </c>
      <c r="AD20" s="55" t="s">
        <v>36</v>
      </c>
      <c r="AE20" s="55"/>
      <c r="AF20" s="55"/>
      <c r="AG20" s="55" t="s">
        <v>59</v>
      </c>
    </row>
    <row r="21" spans="1:34" s="4" customFormat="1" ht="150.75" thickBot="1" x14ac:dyDescent="0.3">
      <c r="A21" s="19">
        <v>39</v>
      </c>
      <c r="B21" s="50">
        <v>30000065011981</v>
      </c>
      <c r="C21" s="51">
        <v>1</v>
      </c>
      <c r="D21" s="52" t="s">
        <v>107</v>
      </c>
      <c r="E21" s="63" t="s">
        <v>49</v>
      </c>
      <c r="F21" s="64">
        <v>120</v>
      </c>
      <c r="G21" s="61" t="s">
        <v>36</v>
      </c>
      <c r="H21" s="61" t="s">
        <v>36</v>
      </c>
      <c r="I21" s="64">
        <v>10</v>
      </c>
      <c r="J21" s="62">
        <v>2009</v>
      </c>
      <c r="K21" s="56"/>
      <c r="L21" s="56"/>
      <c r="M21" s="56">
        <v>39301</v>
      </c>
      <c r="N21" s="71">
        <v>40178</v>
      </c>
      <c r="O21" s="56"/>
      <c r="P21" s="56" t="s">
        <v>46</v>
      </c>
      <c r="Q21" s="78">
        <v>40178</v>
      </c>
      <c r="R21" s="65" t="s">
        <v>56</v>
      </c>
      <c r="S21" s="55" t="s">
        <v>100</v>
      </c>
      <c r="T21" s="55" t="s">
        <v>108</v>
      </c>
      <c r="U21" s="56" t="s">
        <v>36</v>
      </c>
      <c r="V21" s="56" t="s">
        <v>36</v>
      </c>
      <c r="W21" s="73" t="s">
        <v>49</v>
      </c>
      <c r="X21" s="73" t="s">
        <v>89</v>
      </c>
      <c r="Y21" s="79" t="s">
        <v>109</v>
      </c>
      <c r="Z21" s="79">
        <v>43529</v>
      </c>
      <c r="AA21" s="79" t="s">
        <v>36</v>
      </c>
      <c r="AB21" s="79" t="s">
        <v>36</v>
      </c>
      <c r="AC21" s="73" t="s">
        <v>110</v>
      </c>
      <c r="AD21" s="55"/>
      <c r="AE21" s="55"/>
      <c r="AF21" s="55"/>
      <c r="AG21" s="55" t="s">
        <v>59</v>
      </c>
    </row>
    <row r="22" spans="1:34" ht="30.75" thickBot="1" x14ac:dyDescent="0.3">
      <c r="A22" s="19">
        <v>40</v>
      </c>
      <c r="B22" s="80">
        <v>30000485011987</v>
      </c>
      <c r="C22" s="81">
        <v>1</v>
      </c>
      <c r="D22" s="82" t="s">
        <v>111</v>
      </c>
      <c r="E22" s="83" t="s">
        <v>49</v>
      </c>
      <c r="F22" s="61" t="s">
        <v>36</v>
      </c>
      <c r="G22" s="61" t="s">
        <v>36</v>
      </c>
      <c r="H22" s="61" t="s">
        <v>36</v>
      </c>
      <c r="I22" s="61" t="s">
        <v>36</v>
      </c>
      <c r="J22" s="62" t="s">
        <v>36</v>
      </c>
      <c r="K22" s="84"/>
      <c r="L22" s="57"/>
      <c r="M22" s="84">
        <v>33795</v>
      </c>
      <c r="N22" s="85">
        <v>33969</v>
      </c>
      <c r="O22" s="57"/>
      <c r="P22" s="57" t="s">
        <v>46</v>
      </c>
      <c r="Q22" s="57">
        <v>33969</v>
      </c>
      <c r="R22" s="86" t="s">
        <v>47</v>
      </c>
      <c r="S22" s="87" t="s">
        <v>112</v>
      </c>
      <c r="T22" s="87" t="s">
        <v>41</v>
      </c>
      <c r="U22" s="84" t="s">
        <v>36</v>
      </c>
      <c r="V22" s="57" t="s">
        <v>36</v>
      </c>
      <c r="W22" s="87" t="s">
        <v>41</v>
      </c>
      <c r="X22" s="87"/>
      <c r="Y22" s="88" t="s">
        <v>36</v>
      </c>
      <c r="Z22" s="88" t="s">
        <v>36</v>
      </c>
      <c r="AA22" s="88" t="s">
        <v>36</v>
      </c>
      <c r="AB22" s="88" t="s">
        <v>36</v>
      </c>
      <c r="AC22" s="89" t="s">
        <v>113</v>
      </c>
      <c r="AD22" s="87" t="s">
        <v>36</v>
      </c>
      <c r="AE22" s="87"/>
      <c r="AF22" s="87"/>
      <c r="AG22" s="55" t="s">
        <v>59</v>
      </c>
      <c r="AH22" s="30"/>
    </row>
    <row r="23" spans="1:34" ht="30.75" thickBot="1" x14ac:dyDescent="0.3">
      <c r="A23" s="19">
        <v>43</v>
      </c>
      <c r="B23" s="50">
        <v>30001825011982</v>
      </c>
      <c r="C23" s="51">
        <v>1</v>
      </c>
      <c r="D23" s="52" t="s">
        <v>114</v>
      </c>
      <c r="E23" s="53" t="s">
        <v>49</v>
      </c>
      <c r="F23" s="54" t="s">
        <v>36</v>
      </c>
      <c r="G23" s="54" t="s">
        <v>36</v>
      </c>
      <c r="H23" s="54" t="s">
        <v>36</v>
      </c>
      <c r="I23" s="54" t="s">
        <v>36</v>
      </c>
      <c r="J23" s="90" t="s">
        <v>36</v>
      </c>
      <c r="K23" s="70"/>
      <c r="L23" s="70"/>
      <c r="M23" s="70">
        <v>32373</v>
      </c>
      <c r="N23" s="71">
        <v>33238</v>
      </c>
      <c r="O23" s="56"/>
      <c r="P23" s="70" t="s">
        <v>46</v>
      </c>
      <c r="Q23" s="70">
        <v>33238</v>
      </c>
      <c r="R23" s="59" t="s">
        <v>39</v>
      </c>
      <c r="S23" s="55" t="s">
        <v>115</v>
      </c>
      <c r="T23" s="55" t="s">
        <v>41</v>
      </c>
      <c r="U23" s="70" t="s">
        <v>36</v>
      </c>
      <c r="V23" s="70" t="s">
        <v>36</v>
      </c>
      <c r="W23" s="55" t="s">
        <v>41</v>
      </c>
      <c r="X23" s="55"/>
      <c r="Y23" s="70" t="s">
        <v>36</v>
      </c>
      <c r="Z23" s="70" t="s">
        <v>36</v>
      </c>
      <c r="AA23" s="70" t="s">
        <v>36</v>
      </c>
      <c r="AB23" s="70" t="s">
        <v>36</v>
      </c>
      <c r="AC23" s="60" t="s">
        <v>116</v>
      </c>
      <c r="AD23" s="55" t="s">
        <v>36</v>
      </c>
      <c r="AE23" s="55"/>
      <c r="AF23" s="55"/>
      <c r="AG23" s="55" t="s">
        <v>59</v>
      </c>
      <c r="AH23" s="30"/>
    </row>
    <row r="24" spans="1:34" ht="60.75" thickBot="1" x14ac:dyDescent="0.3">
      <c r="A24" s="19">
        <v>50</v>
      </c>
      <c r="B24" s="50">
        <v>30000725011981</v>
      </c>
      <c r="C24" s="51">
        <v>1</v>
      </c>
      <c r="D24" s="68" t="s">
        <v>117</v>
      </c>
      <c r="E24" s="63" t="s">
        <v>49</v>
      </c>
      <c r="F24" s="64">
        <v>120</v>
      </c>
      <c r="G24" s="61" t="s">
        <v>36</v>
      </c>
      <c r="H24" s="61" t="s">
        <v>36</v>
      </c>
      <c r="I24" s="91">
        <v>10</v>
      </c>
      <c r="J24" s="62" t="s">
        <v>36</v>
      </c>
      <c r="K24" s="57" t="s">
        <v>36</v>
      </c>
      <c r="L24" s="57">
        <v>39647</v>
      </c>
      <c r="M24" s="57">
        <v>39762</v>
      </c>
      <c r="N24" s="58">
        <v>41274</v>
      </c>
      <c r="O24" s="56"/>
      <c r="P24" s="56" t="s">
        <v>46</v>
      </c>
      <c r="Q24" s="56">
        <v>41274</v>
      </c>
      <c r="R24" s="65" t="s">
        <v>56</v>
      </c>
      <c r="S24" s="55" t="s">
        <v>100</v>
      </c>
      <c r="T24" s="55" t="s">
        <v>49</v>
      </c>
      <c r="U24" s="56" t="s">
        <v>36</v>
      </c>
      <c r="V24" s="56" t="s">
        <v>36</v>
      </c>
      <c r="W24" s="73" t="s">
        <v>49</v>
      </c>
      <c r="X24" s="73" t="s">
        <v>118</v>
      </c>
      <c r="Y24" s="77" t="s">
        <v>119</v>
      </c>
      <c r="Z24" s="77" t="s">
        <v>36</v>
      </c>
      <c r="AA24" s="77" t="s">
        <v>120</v>
      </c>
      <c r="AB24" s="92">
        <v>45323</v>
      </c>
      <c r="AC24" s="73" t="s">
        <v>121</v>
      </c>
      <c r="AD24" s="55"/>
      <c r="AE24" s="55"/>
      <c r="AF24" s="55"/>
      <c r="AG24" s="55" t="s">
        <v>94</v>
      </c>
      <c r="AH24" s="30"/>
    </row>
    <row r="25" spans="1:34" s="3" customFormat="1" ht="30.75" thickBot="1" x14ac:dyDescent="0.3">
      <c r="A25" s="19">
        <v>53</v>
      </c>
      <c r="B25" s="50">
        <v>30001045011981</v>
      </c>
      <c r="C25" s="51">
        <v>1</v>
      </c>
      <c r="D25" s="52" t="s">
        <v>122</v>
      </c>
      <c r="E25" s="53" t="s">
        <v>49</v>
      </c>
      <c r="F25" s="54" t="s">
        <v>36</v>
      </c>
      <c r="G25" s="54" t="s">
        <v>36</v>
      </c>
      <c r="H25" s="54" t="s">
        <v>36</v>
      </c>
      <c r="I25" s="93" t="s">
        <v>36</v>
      </c>
      <c r="J25" s="76" t="s">
        <v>36</v>
      </c>
      <c r="K25" s="56"/>
      <c r="L25" s="56"/>
      <c r="M25" s="56">
        <v>31222</v>
      </c>
      <c r="N25" s="58">
        <v>31777</v>
      </c>
      <c r="O25" s="56"/>
      <c r="P25" s="56" t="s">
        <v>123</v>
      </c>
      <c r="Q25" s="56" t="s">
        <v>36</v>
      </c>
      <c r="R25" s="59" t="s">
        <v>39</v>
      </c>
      <c r="S25" s="55" t="s">
        <v>79</v>
      </c>
      <c r="T25" s="55" t="s">
        <v>41</v>
      </c>
      <c r="U25" s="56" t="s">
        <v>36</v>
      </c>
      <c r="V25" s="56" t="s">
        <v>36</v>
      </c>
      <c r="W25" s="55" t="s">
        <v>41</v>
      </c>
      <c r="X25" s="55"/>
      <c r="Y25" s="56" t="s">
        <v>36</v>
      </c>
      <c r="Z25" s="56" t="s">
        <v>36</v>
      </c>
      <c r="AA25" s="56" t="s">
        <v>36</v>
      </c>
      <c r="AB25" s="56" t="s">
        <v>36</v>
      </c>
      <c r="AC25" s="60" t="s">
        <v>124</v>
      </c>
      <c r="AD25" s="55" t="s">
        <v>36</v>
      </c>
      <c r="AE25" s="55"/>
      <c r="AF25" s="55"/>
      <c r="AG25" s="55" t="s">
        <v>59</v>
      </c>
    </row>
    <row r="26" spans="1:34" ht="30.75" thickBot="1" x14ac:dyDescent="0.3">
      <c r="A26" s="19">
        <v>59</v>
      </c>
      <c r="B26" s="50">
        <v>30001985011994</v>
      </c>
      <c r="C26" s="51">
        <v>1</v>
      </c>
      <c r="D26" s="52" t="s">
        <v>125</v>
      </c>
      <c r="E26" s="53" t="s">
        <v>49</v>
      </c>
      <c r="F26" s="54">
        <v>17</v>
      </c>
      <c r="G26" s="54">
        <v>7</v>
      </c>
      <c r="H26" s="54">
        <v>10</v>
      </c>
      <c r="I26" s="93">
        <v>1</v>
      </c>
      <c r="J26" s="76">
        <v>2011</v>
      </c>
      <c r="K26" s="56"/>
      <c r="L26" s="56"/>
      <c r="M26" s="56">
        <v>40553</v>
      </c>
      <c r="N26" s="58">
        <v>40908</v>
      </c>
      <c r="O26" s="56"/>
      <c r="P26" s="56" t="s">
        <v>37</v>
      </c>
      <c r="Q26" s="56" t="s">
        <v>126</v>
      </c>
      <c r="R26" s="65" t="s">
        <v>56</v>
      </c>
      <c r="S26" s="55" t="s">
        <v>127</v>
      </c>
      <c r="T26" s="55" t="s">
        <v>41</v>
      </c>
      <c r="U26" s="56" t="s">
        <v>36</v>
      </c>
      <c r="V26" s="56" t="s">
        <v>36</v>
      </c>
      <c r="W26" s="55" t="s">
        <v>41</v>
      </c>
      <c r="X26" s="55"/>
      <c r="Y26" s="56" t="s">
        <v>36</v>
      </c>
      <c r="Z26" s="56" t="s">
        <v>36</v>
      </c>
      <c r="AA26" s="56" t="s">
        <v>36</v>
      </c>
      <c r="AB26" s="56" t="s">
        <v>36</v>
      </c>
      <c r="AC26" s="60" t="s">
        <v>128</v>
      </c>
      <c r="AD26" s="55" t="s">
        <v>36</v>
      </c>
      <c r="AE26" s="55"/>
      <c r="AF26" s="55"/>
      <c r="AG26" s="55" t="s">
        <v>59</v>
      </c>
      <c r="AH26" s="30"/>
    </row>
    <row r="27" spans="1:34" ht="30.75" thickBot="1" x14ac:dyDescent="0.3">
      <c r="A27" s="19">
        <v>61</v>
      </c>
      <c r="B27" s="50">
        <v>30002355011998</v>
      </c>
      <c r="C27" s="51">
        <v>1</v>
      </c>
      <c r="D27" s="52" t="s">
        <v>129</v>
      </c>
      <c r="E27" s="94" t="s">
        <v>49</v>
      </c>
      <c r="F27" s="54" t="s">
        <v>36</v>
      </c>
      <c r="G27" s="54" t="s">
        <v>36</v>
      </c>
      <c r="H27" s="54" t="s">
        <v>36</v>
      </c>
      <c r="I27" s="93" t="s">
        <v>36</v>
      </c>
      <c r="J27" s="76" t="s">
        <v>36</v>
      </c>
      <c r="K27" s="56"/>
      <c r="L27" s="56"/>
      <c r="M27" s="56">
        <v>36068</v>
      </c>
      <c r="N27" s="58">
        <v>36769</v>
      </c>
      <c r="O27" s="56"/>
      <c r="P27" s="56" t="s">
        <v>37</v>
      </c>
      <c r="Q27" s="56" t="s">
        <v>36</v>
      </c>
      <c r="R27" s="59" t="s">
        <v>39</v>
      </c>
      <c r="S27" s="55" t="s">
        <v>79</v>
      </c>
      <c r="T27" s="55" t="s">
        <v>41</v>
      </c>
      <c r="U27" s="56" t="s">
        <v>36</v>
      </c>
      <c r="V27" s="56" t="s">
        <v>36</v>
      </c>
      <c r="W27" s="55" t="s">
        <v>41</v>
      </c>
      <c r="X27" s="55"/>
      <c r="Y27" s="56" t="s">
        <v>36</v>
      </c>
      <c r="Z27" s="56" t="s">
        <v>36</v>
      </c>
      <c r="AA27" s="56" t="s">
        <v>36</v>
      </c>
      <c r="AB27" s="56" t="s">
        <v>36</v>
      </c>
      <c r="AC27" s="60" t="s">
        <v>130</v>
      </c>
      <c r="AD27" s="55" t="s">
        <v>36</v>
      </c>
      <c r="AE27" s="55"/>
      <c r="AF27" s="55"/>
      <c r="AG27" s="55" t="s">
        <v>59</v>
      </c>
      <c r="AH27" s="30"/>
    </row>
    <row r="28" spans="1:34" ht="30.75" thickBot="1" x14ac:dyDescent="0.3">
      <c r="A28" s="19">
        <v>62</v>
      </c>
      <c r="B28" s="50">
        <v>30002325011998</v>
      </c>
      <c r="C28" s="51">
        <v>1</v>
      </c>
      <c r="D28" s="52" t="s">
        <v>131</v>
      </c>
      <c r="E28" s="53" t="s">
        <v>49</v>
      </c>
      <c r="F28" s="54" t="s">
        <v>36</v>
      </c>
      <c r="G28" s="54" t="s">
        <v>36</v>
      </c>
      <c r="H28" s="54"/>
      <c r="I28" s="54" t="s">
        <v>36</v>
      </c>
      <c r="J28" s="76" t="s">
        <v>36</v>
      </c>
      <c r="K28" s="56"/>
      <c r="L28" s="56"/>
      <c r="M28" s="56">
        <v>35864</v>
      </c>
      <c r="N28" s="58">
        <v>36197</v>
      </c>
      <c r="O28" s="56"/>
      <c r="P28" s="56" t="s">
        <v>37</v>
      </c>
      <c r="Q28" s="56" t="s">
        <v>36</v>
      </c>
      <c r="R28" s="59" t="s">
        <v>39</v>
      </c>
      <c r="S28" s="55" t="s">
        <v>79</v>
      </c>
      <c r="T28" s="55" t="s">
        <v>41</v>
      </c>
      <c r="U28" s="56" t="s">
        <v>36</v>
      </c>
      <c r="V28" s="56" t="s">
        <v>36</v>
      </c>
      <c r="W28" s="55" t="s">
        <v>41</v>
      </c>
      <c r="X28" s="55"/>
      <c r="Y28" s="56" t="s">
        <v>36</v>
      </c>
      <c r="Z28" s="56" t="s">
        <v>36</v>
      </c>
      <c r="AA28" s="56" t="s">
        <v>36</v>
      </c>
      <c r="AB28" s="56" t="s">
        <v>36</v>
      </c>
      <c r="AC28" s="60" t="s">
        <v>132</v>
      </c>
      <c r="AD28" s="55" t="s">
        <v>36</v>
      </c>
      <c r="AE28" s="55"/>
      <c r="AF28" s="55"/>
      <c r="AG28" s="55" t="s">
        <v>59</v>
      </c>
      <c r="AH28" s="30"/>
    </row>
    <row r="29" spans="1:34" ht="360.75" thickBot="1" x14ac:dyDescent="0.3">
      <c r="A29" s="19">
        <v>1</v>
      </c>
      <c r="B29" s="95">
        <v>30000045011981</v>
      </c>
      <c r="C29" s="96">
        <v>2</v>
      </c>
      <c r="D29" s="97" t="s">
        <v>133</v>
      </c>
      <c r="E29" s="98" t="s">
        <v>49</v>
      </c>
      <c r="F29" s="99">
        <v>22000</v>
      </c>
      <c r="G29" s="100">
        <v>15000</v>
      </c>
      <c r="H29" s="100">
        <v>7000</v>
      </c>
      <c r="I29" s="99">
        <v>350</v>
      </c>
      <c r="J29" s="101">
        <v>2017</v>
      </c>
      <c r="K29" s="102">
        <v>42822</v>
      </c>
      <c r="L29" s="102">
        <v>43049</v>
      </c>
      <c r="M29" s="102">
        <v>43165</v>
      </c>
      <c r="N29" s="103">
        <v>43465</v>
      </c>
      <c r="O29" s="104" t="s">
        <v>134</v>
      </c>
      <c r="P29" s="104" t="s">
        <v>46</v>
      </c>
      <c r="Q29" s="105">
        <v>43465</v>
      </c>
      <c r="R29" s="106" t="s">
        <v>56</v>
      </c>
      <c r="S29" s="107" t="s">
        <v>100</v>
      </c>
      <c r="T29" s="108" t="s">
        <v>49</v>
      </c>
      <c r="U29" s="109">
        <v>43620</v>
      </c>
      <c r="V29" s="110"/>
      <c r="W29" s="111" t="s">
        <v>49</v>
      </c>
      <c r="X29" s="111" t="s">
        <v>135</v>
      </c>
      <c r="Y29" s="112" t="s">
        <v>136</v>
      </c>
      <c r="Z29" s="112" t="s">
        <v>137</v>
      </c>
      <c r="AA29" s="113" t="s">
        <v>138</v>
      </c>
      <c r="AB29" s="112" t="s">
        <v>139</v>
      </c>
      <c r="AC29" s="107" t="s">
        <v>140</v>
      </c>
      <c r="AD29" s="107"/>
      <c r="AE29" s="114">
        <f>AH29-U29</f>
        <v>2614</v>
      </c>
      <c r="AF29" s="107"/>
      <c r="AG29" s="108" t="s">
        <v>141</v>
      </c>
      <c r="AH29" s="18">
        <f>AH3</f>
        <v>46234</v>
      </c>
    </row>
    <row r="30" spans="1:34" ht="409.6" thickBot="1" x14ac:dyDescent="0.3">
      <c r="A30" s="19">
        <v>25</v>
      </c>
      <c r="B30" s="95">
        <v>30000515011981</v>
      </c>
      <c r="C30" s="96">
        <v>2</v>
      </c>
      <c r="D30" s="97" t="s">
        <v>142</v>
      </c>
      <c r="E30" s="98" t="s">
        <v>49</v>
      </c>
      <c r="F30" s="115">
        <v>1700</v>
      </c>
      <c r="G30" s="116" t="s">
        <v>36</v>
      </c>
      <c r="H30" s="116" t="s">
        <v>36</v>
      </c>
      <c r="I30" s="115">
        <v>391</v>
      </c>
      <c r="J30" s="117" t="s">
        <v>36</v>
      </c>
      <c r="K30" s="102">
        <v>39905</v>
      </c>
      <c r="L30" s="102">
        <v>40310</v>
      </c>
      <c r="M30" s="102">
        <v>40376</v>
      </c>
      <c r="N30" s="118">
        <v>40543</v>
      </c>
      <c r="O30" s="104">
        <v>40908</v>
      </c>
      <c r="P30" s="104" t="s">
        <v>37</v>
      </c>
      <c r="Q30" s="104">
        <v>40863</v>
      </c>
      <c r="R30" s="106" t="s">
        <v>56</v>
      </c>
      <c r="S30" s="107" t="s">
        <v>143</v>
      </c>
      <c r="T30" s="107" t="s">
        <v>49</v>
      </c>
      <c r="U30" s="104" t="s">
        <v>36</v>
      </c>
      <c r="V30" s="104"/>
      <c r="W30" s="107" t="s">
        <v>49</v>
      </c>
      <c r="X30" s="111" t="s">
        <v>144</v>
      </c>
      <c r="Y30" s="110" t="s">
        <v>145</v>
      </c>
      <c r="Z30" s="110" t="s">
        <v>146</v>
      </c>
      <c r="AA30" s="119" t="s">
        <v>147</v>
      </c>
      <c r="AB30" s="104" t="s">
        <v>148</v>
      </c>
      <c r="AC30" s="107" t="s">
        <v>149</v>
      </c>
      <c r="AD30" s="107"/>
      <c r="AE30" s="114">
        <f>AH30-Q30</f>
        <v>5371</v>
      </c>
      <c r="AF30" s="107"/>
      <c r="AG30" s="108" t="s">
        <v>141</v>
      </c>
      <c r="AH30" s="18">
        <f>AH3</f>
        <v>46234</v>
      </c>
    </row>
    <row r="31" spans="1:34" ht="105.75" thickBot="1" x14ac:dyDescent="0.3">
      <c r="A31" s="19">
        <v>5</v>
      </c>
      <c r="B31" s="120">
        <v>30002505012000</v>
      </c>
      <c r="C31" s="121">
        <v>3</v>
      </c>
      <c r="D31" s="122" t="s">
        <v>150</v>
      </c>
      <c r="E31" s="123" t="s">
        <v>49</v>
      </c>
      <c r="F31" s="124">
        <v>205</v>
      </c>
      <c r="G31" s="125">
        <v>140</v>
      </c>
      <c r="H31" s="125">
        <v>65</v>
      </c>
      <c r="I31" s="124">
        <v>22</v>
      </c>
      <c r="J31" s="126">
        <v>2019</v>
      </c>
      <c r="K31" s="127">
        <v>43201</v>
      </c>
      <c r="L31" s="127">
        <v>43483</v>
      </c>
      <c r="M31" s="127">
        <v>43648</v>
      </c>
      <c r="N31" s="128">
        <v>44196</v>
      </c>
      <c r="O31" s="129" t="s">
        <v>134</v>
      </c>
      <c r="P31" s="129" t="s">
        <v>46</v>
      </c>
      <c r="Q31" s="129">
        <v>44165</v>
      </c>
      <c r="R31" s="130" t="s">
        <v>56</v>
      </c>
      <c r="S31" s="131" t="s">
        <v>100</v>
      </c>
      <c r="T31" s="132" t="s">
        <v>49</v>
      </c>
      <c r="U31" s="133">
        <v>45611</v>
      </c>
      <c r="V31" s="134"/>
      <c r="W31" s="135" t="s">
        <v>49</v>
      </c>
      <c r="X31" s="132" t="s">
        <v>151</v>
      </c>
      <c r="Y31" s="134" t="s">
        <v>152</v>
      </c>
      <c r="Z31" s="134" t="s">
        <v>153</v>
      </c>
      <c r="AA31" s="133" t="s">
        <v>154</v>
      </c>
      <c r="AB31" s="134" t="s">
        <v>155</v>
      </c>
      <c r="AC31" s="132" t="s">
        <v>156</v>
      </c>
      <c r="AD31" s="131"/>
      <c r="AE31" s="136">
        <f>AH31-U31</f>
        <v>623</v>
      </c>
      <c r="AF31" s="137"/>
      <c r="AG31" s="136" t="s">
        <v>157</v>
      </c>
      <c r="AH31" s="18">
        <f>AH3</f>
        <v>46234</v>
      </c>
    </row>
    <row r="32" spans="1:34" s="31" customFormat="1" ht="105.75" thickBot="1" x14ac:dyDescent="0.3">
      <c r="A32" s="19">
        <v>22</v>
      </c>
      <c r="B32" s="120">
        <v>30001555011991</v>
      </c>
      <c r="C32" s="121">
        <v>3</v>
      </c>
      <c r="D32" s="122" t="s">
        <v>158</v>
      </c>
      <c r="E32" s="123" t="s">
        <v>49</v>
      </c>
      <c r="F32" s="124">
        <v>1000</v>
      </c>
      <c r="G32" s="125">
        <v>500</v>
      </c>
      <c r="H32" s="125">
        <v>500</v>
      </c>
      <c r="I32" s="124">
        <v>100</v>
      </c>
      <c r="J32" s="126">
        <v>2021</v>
      </c>
      <c r="K32" s="129">
        <v>44041</v>
      </c>
      <c r="L32" s="129">
        <v>44407</v>
      </c>
      <c r="M32" s="129">
        <v>44586</v>
      </c>
      <c r="N32" s="128">
        <v>45291</v>
      </c>
      <c r="O32" s="129" t="s">
        <v>134</v>
      </c>
      <c r="P32" s="129" t="s">
        <v>46</v>
      </c>
      <c r="Q32" s="129">
        <v>45291</v>
      </c>
      <c r="R32" s="130" t="s">
        <v>56</v>
      </c>
      <c r="S32" s="131" t="s">
        <v>100</v>
      </c>
      <c r="T32" s="131" t="s">
        <v>49</v>
      </c>
      <c r="U32" s="129">
        <v>45447</v>
      </c>
      <c r="V32" s="129" t="s">
        <v>36</v>
      </c>
      <c r="W32" s="132" t="s">
        <v>49</v>
      </c>
      <c r="X32" s="132" t="s">
        <v>159</v>
      </c>
      <c r="Y32" s="138" t="s">
        <v>160</v>
      </c>
      <c r="Z32" s="138" t="s">
        <v>161</v>
      </c>
      <c r="AA32" s="134" t="s">
        <v>162</v>
      </c>
      <c r="AB32" s="134" t="s">
        <v>163</v>
      </c>
      <c r="AC32" s="132" t="s">
        <v>164</v>
      </c>
      <c r="AD32" s="131"/>
      <c r="AE32" s="136">
        <f>AH32-U32</f>
        <v>787</v>
      </c>
      <c r="AF32" s="137"/>
      <c r="AG32" s="136" t="s">
        <v>157</v>
      </c>
      <c r="AH32" s="139">
        <f>AH3</f>
        <v>46234</v>
      </c>
    </row>
    <row r="33" spans="1:34" ht="165.75" thickBot="1" x14ac:dyDescent="0.3">
      <c r="A33" s="19">
        <v>21</v>
      </c>
      <c r="B33" s="120">
        <v>30000675011991</v>
      </c>
      <c r="C33" s="121">
        <v>3</v>
      </c>
      <c r="D33" s="122" t="s">
        <v>165</v>
      </c>
      <c r="E33" s="123" t="s">
        <v>49</v>
      </c>
      <c r="F33" s="124">
        <v>28000</v>
      </c>
      <c r="G33" s="125">
        <v>14000</v>
      </c>
      <c r="H33" s="125">
        <v>14000</v>
      </c>
      <c r="I33" s="124">
        <v>54</v>
      </c>
      <c r="J33" s="126">
        <v>2021</v>
      </c>
      <c r="K33" s="129">
        <v>43895</v>
      </c>
      <c r="L33" s="129">
        <v>44490</v>
      </c>
      <c r="M33" s="129">
        <v>44730</v>
      </c>
      <c r="N33" s="128">
        <v>45291</v>
      </c>
      <c r="O33" s="129" t="s">
        <v>134</v>
      </c>
      <c r="P33" s="129" t="s">
        <v>46</v>
      </c>
      <c r="Q33" s="129">
        <v>45291</v>
      </c>
      <c r="R33" s="130" t="s">
        <v>56</v>
      </c>
      <c r="S33" s="131" t="s">
        <v>100</v>
      </c>
      <c r="T33" s="131" t="s">
        <v>49</v>
      </c>
      <c r="U33" s="129">
        <v>45398</v>
      </c>
      <c r="V33" s="134" t="s">
        <v>36</v>
      </c>
      <c r="W33" s="132" t="s">
        <v>49</v>
      </c>
      <c r="X33" s="132" t="s">
        <v>50</v>
      </c>
      <c r="Y33" s="138" t="s">
        <v>166</v>
      </c>
      <c r="Z33" s="134" t="s">
        <v>36</v>
      </c>
      <c r="AA33" s="134" t="s">
        <v>167</v>
      </c>
      <c r="AB33" s="129" t="s">
        <v>168</v>
      </c>
      <c r="AC33" s="132" t="s">
        <v>169</v>
      </c>
      <c r="AD33" s="131"/>
      <c r="AE33" s="136">
        <f>AH33-U33</f>
        <v>836</v>
      </c>
      <c r="AF33" s="131"/>
      <c r="AG33" s="136" t="s">
        <v>157</v>
      </c>
      <c r="AH33" s="18">
        <f>AH3</f>
        <v>46234</v>
      </c>
    </row>
    <row r="34" spans="1:34" ht="90.75" thickBot="1" x14ac:dyDescent="0.3">
      <c r="A34" s="19">
        <v>47</v>
      </c>
      <c r="B34" s="120">
        <v>30000055011982</v>
      </c>
      <c r="C34" s="121">
        <v>3</v>
      </c>
      <c r="D34" s="122" t="s">
        <v>170</v>
      </c>
      <c r="E34" s="123" t="s">
        <v>49</v>
      </c>
      <c r="F34" s="124">
        <v>2500</v>
      </c>
      <c r="G34" s="125">
        <v>1500</v>
      </c>
      <c r="H34" s="125">
        <v>1000</v>
      </c>
      <c r="I34" s="124">
        <v>80</v>
      </c>
      <c r="J34" s="126">
        <v>2020</v>
      </c>
      <c r="K34" s="129">
        <v>43894</v>
      </c>
      <c r="L34" s="129">
        <v>44011</v>
      </c>
      <c r="M34" s="129">
        <v>44191</v>
      </c>
      <c r="N34" s="128">
        <v>45657</v>
      </c>
      <c r="O34" s="129" t="s">
        <v>134</v>
      </c>
      <c r="P34" s="129" t="s">
        <v>46</v>
      </c>
      <c r="Q34" s="129">
        <v>45657</v>
      </c>
      <c r="R34" s="130" t="s">
        <v>56</v>
      </c>
      <c r="S34" s="131" t="s">
        <v>100</v>
      </c>
      <c r="T34" s="131" t="s">
        <v>49</v>
      </c>
      <c r="U34" s="129" t="s">
        <v>36</v>
      </c>
      <c r="V34" s="129" t="s">
        <v>36</v>
      </c>
      <c r="W34" s="131" t="s">
        <v>36</v>
      </c>
      <c r="X34" s="132" t="s">
        <v>50</v>
      </c>
      <c r="Y34" s="134" t="s">
        <v>36</v>
      </c>
      <c r="Z34" s="134" t="s">
        <v>36</v>
      </c>
      <c r="AA34" s="134" t="s">
        <v>36</v>
      </c>
      <c r="AB34" s="129" t="s">
        <v>171</v>
      </c>
      <c r="AC34" s="130" t="s">
        <v>172</v>
      </c>
      <c r="AD34" s="131" t="s">
        <v>36</v>
      </c>
      <c r="AE34" s="136">
        <f>AH34-Q34</f>
        <v>577</v>
      </c>
      <c r="AF34" s="131" t="s">
        <v>36</v>
      </c>
      <c r="AG34" s="130" t="s">
        <v>173</v>
      </c>
      <c r="AH34" s="18">
        <f>AH3</f>
        <v>46234</v>
      </c>
    </row>
    <row r="35" spans="1:34" ht="360.75" thickBot="1" x14ac:dyDescent="0.3">
      <c r="A35" s="19">
        <v>48</v>
      </c>
      <c r="B35" s="120">
        <v>30000985011988</v>
      </c>
      <c r="C35" s="121">
        <v>3</v>
      </c>
      <c r="D35" s="122" t="s">
        <v>174</v>
      </c>
      <c r="E35" s="123" t="s">
        <v>49</v>
      </c>
      <c r="F35" s="140">
        <v>5000</v>
      </c>
      <c r="G35" s="125">
        <v>1000</v>
      </c>
      <c r="H35" s="141">
        <v>4000</v>
      </c>
      <c r="I35" s="124">
        <v>30</v>
      </c>
      <c r="J35" s="126">
        <v>2019</v>
      </c>
      <c r="K35" s="127">
        <v>43521</v>
      </c>
      <c r="L35" s="142">
        <v>43521</v>
      </c>
      <c r="M35" s="127">
        <v>43635</v>
      </c>
      <c r="N35" s="128">
        <v>44196</v>
      </c>
      <c r="O35" s="129" t="s">
        <v>134</v>
      </c>
      <c r="P35" s="129" t="s">
        <v>46</v>
      </c>
      <c r="Q35" s="129">
        <v>44196</v>
      </c>
      <c r="R35" s="130" t="s">
        <v>56</v>
      </c>
      <c r="S35" s="131" t="s">
        <v>100</v>
      </c>
      <c r="T35" s="132" t="s">
        <v>49</v>
      </c>
      <c r="U35" s="134" t="s">
        <v>36</v>
      </c>
      <c r="V35" s="134"/>
      <c r="W35" s="132" t="s">
        <v>49</v>
      </c>
      <c r="X35" s="132" t="s">
        <v>175</v>
      </c>
      <c r="Y35" s="134" t="s">
        <v>176</v>
      </c>
      <c r="Z35" s="134" t="s">
        <v>177</v>
      </c>
      <c r="AA35" s="134" t="s">
        <v>178</v>
      </c>
      <c r="AB35" s="143" t="s">
        <v>179</v>
      </c>
      <c r="AC35" s="132" t="s">
        <v>180</v>
      </c>
      <c r="AD35" s="131"/>
      <c r="AE35" s="136">
        <f>AH35-Q35</f>
        <v>2038</v>
      </c>
      <c r="AF35" s="137"/>
      <c r="AG35" s="136" t="s">
        <v>157</v>
      </c>
      <c r="AH35" s="18">
        <f>AH3</f>
        <v>46234</v>
      </c>
    </row>
    <row r="36" spans="1:34" s="31" customFormat="1" ht="225.75" thickBot="1" x14ac:dyDescent="0.3">
      <c r="A36" s="19">
        <v>51</v>
      </c>
      <c r="B36" s="144">
        <v>30000965011981</v>
      </c>
      <c r="C36" s="145">
        <v>3</v>
      </c>
      <c r="D36" s="146" t="s">
        <v>181</v>
      </c>
      <c r="E36" s="147" t="s">
        <v>49</v>
      </c>
      <c r="F36" s="148">
        <v>1000</v>
      </c>
      <c r="G36" s="149">
        <v>500</v>
      </c>
      <c r="H36" s="149">
        <v>500</v>
      </c>
      <c r="I36" s="149">
        <v>100</v>
      </c>
      <c r="J36" s="150">
        <v>2024</v>
      </c>
      <c r="K36" s="151">
        <v>44958</v>
      </c>
      <c r="L36" s="151">
        <v>45177</v>
      </c>
      <c r="M36" s="151">
        <v>45349</v>
      </c>
      <c r="N36" s="152">
        <v>45657</v>
      </c>
      <c r="O36" s="151" t="s">
        <v>134</v>
      </c>
      <c r="P36" s="151" t="s">
        <v>46</v>
      </c>
      <c r="Q36" s="151">
        <v>45657</v>
      </c>
      <c r="R36" s="153" t="s">
        <v>56</v>
      </c>
      <c r="S36" s="154" t="s">
        <v>100</v>
      </c>
      <c r="T36" s="154" t="s">
        <v>49</v>
      </c>
      <c r="U36" s="151" t="s">
        <v>36</v>
      </c>
      <c r="V36" s="151" t="s">
        <v>36</v>
      </c>
      <c r="W36" s="155" t="s">
        <v>49</v>
      </c>
      <c r="X36" s="155" t="s">
        <v>182</v>
      </c>
      <c r="Y36" s="156" t="s">
        <v>183</v>
      </c>
      <c r="Z36" s="156" t="s">
        <v>184</v>
      </c>
      <c r="AA36" s="157" t="s">
        <v>185</v>
      </c>
      <c r="AB36" s="158" t="s">
        <v>186</v>
      </c>
      <c r="AC36" s="131" t="s">
        <v>187</v>
      </c>
      <c r="AD36" s="132"/>
      <c r="AE36" s="136">
        <f>AH36-Q36</f>
        <v>577</v>
      </c>
      <c r="AF36" s="131"/>
      <c r="AG36" s="135" t="s">
        <v>188</v>
      </c>
      <c r="AH36" s="18">
        <f>AH3</f>
        <v>46234</v>
      </c>
    </row>
    <row r="37" spans="1:34" s="31" customFormat="1" ht="90.75" thickBot="1" x14ac:dyDescent="0.3">
      <c r="A37" s="19">
        <v>63</v>
      </c>
      <c r="B37" s="120">
        <v>30104175012023</v>
      </c>
      <c r="C37" s="121">
        <v>3</v>
      </c>
      <c r="D37" s="122" t="s">
        <v>189</v>
      </c>
      <c r="E37" s="123" t="s">
        <v>49</v>
      </c>
      <c r="F37" s="159">
        <v>300</v>
      </c>
      <c r="G37" s="160">
        <v>200</v>
      </c>
      <c r="H37" s="160">
        <v>100</v>
      </c>
      <c r="I37" s="159">
        <v>21</v>
      </c>
      <c r="J37" s="161">
        <v>2023</v>
      </c>
      <c r="K37" s="129">
        <v>44904</v>
      </c>
      <c r="L37" s="129">
        <v>44942</v>
      </c>
      <c r="M37" s="129">
        <v>44995</v>
      </c>
      <c r="N37" s="162">
        <v>45291</v>
      </c>
      <c r="O37" s="163">
        <v>45657</v>
      </c>
      <c r="P37" s="129" t="s">
        <v>37</v>
      </c>
      <c r="Q37" s="129">
        <v>45532</v>
      </c>
      <c r="R37" s="130" t="s">
        <v>56</v>
      </c>
      <c r="S37" s="136" t="s">
        <v>100</v>
      </c>
      <c r="T37" s="131" t="s">
        <v>49</v>
      </c>
      <c r="U37" s="129" t="s">
        <v>36</v>
      </c>
      <c r="V37" s="129" t="s">
        <v>36</v>
      </c>
      <c r="W37" s="131" t="s">
        <v>36</v>
      </c>
      <c r="X37" s="132" t="s">
        <v>182</v>
      </c>
      <c r="Y37" s="164" t="s">
        <v>36</v>
      </c>
      <c r="Z37" s="164" t="s">
        <v>36</v>
      </c>
      <c r="AA37" s="165" t="s">
        <v>190</v>
      </c>
      <c r="AB37" s="165" t="s">
        <v>191</v>
      </c>
      <c r="AC37" s="130" t="s">
        <v>192</v>
      </c>
      <c r="AD37" s="131" t="s">
        <v>36</v>
      </c>
      <c r="AE37" s="136">
        <f>AH37-Q37</f>
        <v>702</v>
      </c>
      <c r="AF37" s="131" t="s">
        <v>36</v>
      </c>
      <c r="AG37" s="135" t="s">
        <v>188</v>
      </c>
      <c r="AH37" s="18">
        <f>AH3</f>
        <v>46234</v>
      </c>
    </row>
    <row r="38" spans="1:34" ht="165.75" thickBot="1" x14ac:dyDescent="0.3">
      <c r="A38" s="19">
        <v>10</v>
      </c>
      <c r="B38" s="166">
        <v>30000075011982</v>
      </c>
      <c r="C38" s="167">
        <v>4</v>
      </c>
      <c r="D38" s="168" t="s">
        <v>193</v>
      </c>
      <c r="E38" s="169" t="s">
        <v>49</v>
      </c>
      <c r="F38" s="170">
        <v>1000</v>
      </c>
      <c r="G38" s="171">
        <v>215</v>
      </c>
      <c r="H38" s="171">
        <v>635</v>
      </c>
      <c r="I38" s="170">
        <v>10</v>
      </c>
      <c r="J38" s="172">
        <v>2023</v>
      </c>
      <c r="K38" s="173">
        <v>44645</v>
      </c>
      <c r="L38" s="173">
        <v>44958</v>
      </c>
      <c r="M38" s="173">
        <v>45064</v>
      </c>
      <c r="N38" s="174">
        <v>46022</v>
      </c>
      <c r="O38" s="173" t="s">
        <v>134</v>
      </c>
      <c r="P38" s="175" t="s">
        <v>46</v>
      </c>
      <c r="Q38" s="175">
        <v>45931</v>
      </c>
      <c r="R38" s="176" t="s">
        <v>56</v>
      </c>
      <c r="S38" s="177" t="s">
        <v>100</v>
      </c>
      <c r="T38" s="178" t="s">
        <v>49</v>
      </c>
      <c r="U38" s="179">
        <v>46050</v>
      </c>
      <c r="V38" s="180"/>
      <c r="W38" s="181" t="s">
        <v>49</v>
      </c>
      <c r="X38" s="181" t="s">
        <v>159</v>
      </c>
      <c r="Y38" s="182"/>
      <c r="Z38" s="182"/>
      <c r="AA38" s="179" t="s">
        <v>194</v>
      </c>
      <c r="AB38" s="179" t="s">
        <v>195</v>
      </c>
      <c r="AC38" s="178" t="s">
        <v>196</v>
      </c>
      <c r="AD38" s="176"/>
      <c r="AE38" s="178">
        <f>AH38-U38</f>
        <v>184</v>
      </c>
      <c r="AF38" s="183"/>
      <c r="AG38" s="178" t="s">
        <v>141</v>
      </c>
      <c r="AH38" s="18">
        <f>AH3</f>
        <v>46234</v>
      </c>
    </row>
    <row r="39" spans="1:34" s="31" customFormat="1" ht="105.75" thickBot="1" x14ac:dyDescent="0.3">
      <c r="A39" s="19">
        <v>11</v>
      </c>
      <c r="B39" s="166">
        <v>30000285011981</v>
      </c>
      <c r="C39" s="167">
        <v>4</v>
      </c>
      <c r="D39" s="168" t="s">
        <v>197</v>
      </c>
      <c r="E39" s="169" t="s">
        <v>49</v>
      </c>
      <c r="F39" s="184">
        <v>25000</v>
      </c>
      <c r="G39" s="185">
        <v>6000</v>
      </c>
      <c r="H39" s="185">
        <v>19000</v>
      </c>
      <c r="I39" s="184">
        <v>400</v>
      </c>
      <c r="J39" s="186">
        <v>2024</v>
      </c>
      <c r="K39" s="173">
        <v>42864</v>
      </c>
      <c r="L39" s="173">
        <v>45320</v>
      </c>
      <c r="M39" s="173">
        <v>45402</v>
      </c>
      <c r="N39" s="187">
        <v>45657</v>
      </c>
      <c r="O39" s="175">
        <v>46022</v>
      </c>
      <c r="P39" s="175" t="s">
        <v>37</v>
      </c>
      <c r="Q39" s="175">
        <v>45958</v>
      </c>
      <c r="R39" s="176" t="s">
        <v>56</v>
      </c>
      <c r="S39" s="183" t="s">
        <v>100</v>
      </c>
      <c r="T39" s="178" t="s">
        <v>49</v>
      </c>
      <c r="U39" s="180"/>
      <c r="V39" s="180"/>
      <c r="W39" s="181" t="s">
        <v>49</v>
      </c>
      <c r="X39" s="181" t="s">
        <v>159</v>
      </c>
      <c r="Y39" s="182"/>
      <c r="Z39" s="182"/>
      <c r="AA39" s="179" t="s">
        <v>198</v>
      </c>
      <c r="AB39" s="179" t="s">
        <v>199</v>
      </c>
      <c r="AC39" s="188" t="s">
        <v>200</v>
      </c>
      <c r="AD39" s="176"/>
      <c r="AE39" s="178">
        <f>AH39-Q39</f>
        <v>276</v>
      </c>
      <c r="AF39" s="183"/>
      <c r="AG39" s="178" t="s">
        <v>141</v>
      </c>
      <c r="AH39" s="18">
        <f>AH3</f>
        <v>46234</v>
      </c>
    </row>
    <row r="40" spans="1:34" ht="165.75" thickBot="1" x14ac:dyDescent="0.3">
      <c r="A40" s="19">
        <v>15</v>
      </c>
      <c r="B40" s="166">
        <v>30000265011981</v>
      </c>
      <c r="C40" s="167">
        <v>4</v>
      </c>
      <c r="D40" s="168" t="s">
        <v>201</v>
      </c>
      <c r="E40" s="169" t="s">
        <v>49</v>
      </c>
      <c r="F40" s="170">
        <v>5000</v>
      </c>
      <c r="G40" s="171">
        <v>1500</v>
      </c>
      <c r="H40" s="171">
        <v>3500</v>
      </c>
      <c r="I40" s="189">
        <v>300</v>
      </c>
      <c r="J40" s="172">
        <v>2023</v>
      </c>
      <c r="K40" s="173">
        <v>43726</v>
      </c>
      <c r="L40" s="173">
        <v>45224</v>
      </c>
      <c r="M40" s="173">
        <v>45275</v>
      </c>
      <c r="N40" s="174">
        <v>46022</v>
      </c>
      <c r="O40" s="173" t="s">
        <v>134</v>
      </c>
      <c r="P40" s="175" t="s">
        <v>37</v>
      </c>
      <c r="Q40" s="190">
        <v>45961</v>
      </c>
      <c r="R40" s="176" t="s">
        <v>56</v>
      </c>
      <c r="S40" s="183" t="s">
        <v>100</v>
      </c>
      <c r="T40" s="191" t="s">
        <v>49</v>
      </c>
      <c r="U40" s="179">
        <v>46009</v>
      </c>
      <c r="V40" s="180"/>
      <c r="W40" s="191" t="s">
        <v>202</v>
      </c>
      <c r="X40" s="181" t="s">
        <v>159</v>
      </c>
      <c r="Y40" s="182"/>
      <c r="Z40" s="182"/>
      <c r="AA40" s="179" t="s">
        <v>203</v>
      </c>
      <c r="AB40" s="179" t="s">
        <v>204</v>
      </c>
      <c r="AC40" s="178" t="s">
        <v>205</v>
      </c>
      <c r="AD40" s="176"/>
      <c r="AE40" s="178">
        <f>AH40-U40</f>
        <v>225</v>
      </c>
      <c r="AF40" s="183"/>
      <c r="AG40" s="178" t="s">
        <v>141</v>
      </c>
      <c r="AH40" s="18">
        <f>AH3</f>
        <v>46234</v>
      </c>
    </row>
    <row r="41" spans="1:34" ht="150.75" thickBot="1" x14ac:dyDescent="0.3">
      <c r="A41" s="19">
        <v>28</v>
      </c>
      <c r="B41" s="166">
        <v>30002295011997</v>
      </c>
      <c r="C41" s="167">
        <v>4</v>
      </c>
      <c r="D41" s="168" t="s">
        <v>206</v>
      </c>
      <c r="E41" s="169" t="s">
        <v>49</v>
      </c>
      <c r="F41" s="170">
        <v>300</v>
      </c>
      <c r="G41" s="171">
        <v>260</v>
      </c>
      <c r="H41" s="171">
        <v>40</v>
      </c>
      <c r="I41" s="170">
        <v>10</v>
      </c>
      <c r="J41" s="172">
        <v>2023</v>
      </c>
      <c r="K41" s="173">
        <v>44831</v>
      </c>
      <c r="L41" s="173">
        <v>45005</v>
      </c>
      <c r="M41" s="173">
        <v>45178</v>
      </c>
      <c r="N41" s="174">
        <v>46022</v>
      </c>
      <c r="O41" s="173" t="s">
        <v>134</v>
      </c>
      <c r="P41" s="175" t="s">
        <v>37</v>
      </c>
      <c r="Q41" s="175">
        <v>45978</v>
      </c>
      <c r="R41" s="176" t="s">
        <v>56</v>
      </c>
      <c r="S41" s="183" t="s">
        <v>100</v>
      </c>
      <c r="T41" s="181" t="s">
        <v>49</v>
      </c>
      <c r="U41" s="179">
        <v>46048</v>
      </c>
      <c r="V41" s="180"/>
      <c r="W41" s="181" t="s">
        <v>49</v>
      </c>
      <c r="X41" s="181" t="s">
        <v>207</v>
      </c>
      <c r="Y41" s="180"/>
      <c r="Z41" s="180"/>
      <c r="AA41" s="179" t="s">
        <v>208</v>
      </c>
      <c r="AB41" s="179" t="s">
        <v>209</v>
      </c>
      <c r="AC41" s="178" t="s">
        <v>210</v>
      </c>
      <c r="AD41" s="183"/>
      <c r="AE41" s="178">
        <f>AH41-U41</f>
        <v>186</v>
      </c>
      <c r="AF41" s="183"/>
      <c r="AG41" s="178" t="s">
        <v>188</v>
      </c>
      <c r="AH41" s="18">
        <f>AH3</f>
        <v>46234</v>
      </c>
    </row>
    <row r="42" spans="1:34" ht="60.75" thickBot="1" x14ac:dyDescent="0.3">
      <c r="A42" s="19">
        <v>34</v>
      </c>
      <c r="B42" s="166">
        <v>30000805011981</v>
      </c>
      <c r="C42" s="167">
        <v>4</v>
      </c>
      <c r="D42" s="168" t="s">
        <v>211</v>
      </c>
      <c r="E42" s="169" t="s">
        <v>49</v>
      </c>
      <c r="F42" s="189">
        <v>35000</v>
      </c>
      <c r="G42" s="171">
        <v>15000</v>
      </c>
      <c r="H42" s="192">
        <v>20000</v>
      </c>
      <c r="I42" s="170">
        <v>8000</v>
      </c>
      <c r="J42" s="172">
        <v>2023</v>
      </c>
      <c r="K42" s="173">
        <v>42080</v>
      </c>
      <c r="L42" s="173">
        <v>45083</v>
      </c>
      <c r="M42" s="193">
        <v>45117</v>
      </c>
      <c r="N42" s="174">
        <v>46022</v>
      </c>
      <c r="O42" s="173" t="s">
        <v>134</v>
      </c>
      <c r="P42" s="175" t="s">
        <v>123</v>
      </c>
      <c r="Q42" s="175">
        <v>45971</v>
      </c>
      <c r="R42" s="176" t="s">
        <v>56</v>
      </c>
      <c r="S42" s="183" t="s">
        <v>100</v>
      </c>
      <c r="T42" s="181" t="s">
        <v>49</v>
      </c>
      <c r="U42" s="180"/>
      <c r="V42" s="180"/>
      <c r="W42" s="181" t="s">
        <v>49</v>
      </c>
      <c r="X42" s="181" t="s">
        <v>50</v>
      </c>
      <c r="Y42" s="194"/>
      <c r="Z42" s="194"/>
      <c r="AA42" s="195" t="s">
        <v>212</v>
      </c>
      <c r="AB42" s="196" t="s">
        <v>213</v>
      </c>
      <c r="AC42" s="183" t="s">
        <v>214</v>
      </c>
      <c r="AD42" s="183"/>
      <c r="AE42" s="176">
        <f>AH42-Q42</f>
        <v>263</v>
      </c>
      <c r="AF42" s="183"/>
      <c r="AG42" s="176" t="s">
        <v>141</v>
      </c>
      <c r="AH42" s="18">
        <f>AH3</f>
        <v>46234</v>
      </c>
    </row>
    <row r="43" spans="1:34" ht="60.75" thickBot="1" x14ac:dyDescent="0.3">
      <c r="A43" s="19">
        <v>37</v>
      </c>
      <c r="B43" s="166">
        <v>30001245011981</v>
      </c>
      <c r="C43" s="167">
        <v>4</v>
      </c>
      <c r="D43" s="168" t="s">
        <v>215</v>
      </c>
      <c r="E43" s="169" t="s">
        <v>49</v>
      </c>
      <c r="F43" s="170">
        <v>30000</v>
      </c>
      <c r="G43" s="171">
        <v>27000</v>
      </c>
      <c r="H43" s="171">
        <v>3000</v>
      </c>
      <c r="I43" s="170">
        <v>8000</v>
      </c>
      <c r="J43" s="172">
        <v>2023</v>
      </c>
      <c r="K43" s="173">
        <v>44753</v>
      </c>
      <c r="L43" s="173">
        <v>45098</v>
      </c>
      <c r="M43" s="173">
        <v>45175</v>
      </c>
      <c r="N43" s="174">
        <v>46022</v>
      </c>
      <c r="O43" s="197" t="s">
        <v>134</v>
      </c>
      <c r="P43" s="175" t="s">
        <v>46</v>
      </c>
      <c r="Q43" s="175">
        <v>46022</v>
      </c>
      <c r="R43" s="176" t="s">
        <v>56</v>
      </c>
      <c r="S43" s="183" t="s">
        <v>100</v>
      </c>
      <c r="T43" s="183" t="s">
        <v>49</v>
      </c>
      <c r="U43" s="173"/>
      <c r="V43" s="173"/>
      <c r="W43" s="181" t="s">
        <v>49</v>
      </c>
      <c r="X43" s="181" t="s">
        <v>50</v>
      </c>
      <c r="Y43" s="180"/>
      <c r="Z43" s="180"/>
      <c r="AA43" s="179" t="s">
        <v>216</v>
      </c>
      <c r="AB43" s="198" t="s">
        <v>217</v>
      </c>
      <c r="AC43" s="183" t="s">
        <v>218</v>
      </c>
      <c r="AD43" s="181"/>
      <c r="AE43" s="178">
        <f>AH43-Q43</f>
        <v>212</v>
      </c>
      <c r="AF43" s="183"/>
      <c r="AG43" s="176" t="s">
        <v>141</v>
      </c>
      <c r="AH43" s="18">
        <f>AH3</f>
        <v>46234</v>
      </c>
    </row>
    <row r="44" spans="1:34" ht="210.75" thickBot="1" x14ac:dyDescent="0.3">
      <c r="A44" s="19">
        <v>41</v>
      </c>
      <c r="B44" s="166">
        <v>30001175011981</v>
      </c>
      <c r="C44" s="167">
        <v>4</v>
      </c>
      <c r="D44" s="168" t="s">
        <v>219</v>
      </c>
      <c r="E44" s="169" t="s">
        <v>49</v>
      </c>
      <c r="F44" s="170">
        <v>1500</v>
      </c>
      <c r="G44" s="171">
        <v>1000</v>
      </c>
      <c r="H44" s="171">
        <v>500</v>
      </c>
      <c r="I44" s="170">
        <v>50</v>
      </c>
      <c r="J44" s="172">
        <v>2023</v>
      </c>
      <c r="K44" s="173">
        <v>44966</v>
      </c>
      <c r="L44" s="173">
        <v>45072</v>
      </c>
      <c r="M44" s="173">
        <v>45183</v>
      </c>
      <c r="N44" s="174">
        <v>46022</v>
      </c>
      <c r="O44" s="197" t="s">
        <v>134</v>
      </c>
      <c r="P44" s="175" t="s">
        <v>46</v>
      </c>
      <c r="Q44" s="175">
        <v>46022</v>
      </c>
      <c r="R44" s="176" t="s">
        <v>56</v>
      </c>
      <c r="S44" s="183" t="s">
        <v>100</v>
      </c>
      <c r="T44" s="183" t="s">
        <v>49</v>
      </c>
      <c r="U44" s="179">
        <v>46038</v>
      </c>
      <c r="V44" s="173"/>
      <c r="W44" s="181" t="s">
        <v>49</v>
      </c>
      <c r="X44" s="181" t="s">
        <v>159</v>
      </c>
      <c r="Y44" s="180"/>
      <c r="Z44" s="180"/>
      <c r="AA44" s="179" t="s">
        <v>220</v>
      </c>
      <c r="AB44" s="179" t="s">
        <v>221</v>
      </c>
      <c r="AC44" s="178" t="s">
        <v>222</v>
      </c>
      <c r="AD44" s="177"/>
      <c r="AE44" s="178">
        <f>AH44-U44</f>
        <v>196</v>
      </c>
      <c r="AF44" s="183"/>
      <c r="AG44" s="178" t="s">
        <v>173</v>
      </c>
      <c r="AH44" s="18">
        <f>AH3</f>
        <v>46234</v>
      </c>
    </row>
    <row r="45" spans="1:34" ht="30.75" thickBot="1" x14ac:dyDescent="0.3">
      <c r="A45" s="199">
        <v>42</v>
      </c>
      <c r="B45" s="200">
        <v>30001415011981</v>
      </c>
      <c r="C45" s="167">
        <v>4</v>
      </c>
      <c r="D45" s="168" t="s">
        <v>223</v>
      </c>
      <c r="E45" s="169" t="s">
        <v>49</v>
      </c>
      <c r="F45" s="170">
        <v>1000</v>
      </c>
      <c r="G45" s="171">
        <v>700</v>
      </c>
      <c r="H45" s="171">
        <v>300</v>
      </c>
      <c r="I45" s="170">
        <v>50</v>
      </c>
      <c r="J45" s="172">
        <v>2022</v>
      </c>
      <c r="K45" s="173">
        <v>44641</v>
      </c>
      <c r="L45" s="173">
        <v>44749</v>
      </c>
      <c r="M45" s="173">
        <v>44861</v>
      </c>
      <c r="N45" s="201">
        <v>46387</v>
      </c>
      <c r="O45" s="173" t="s">
        <v>134</v>
      </c>
      <c r="P45" s="175" t="s">
        <v>37</v>
      </c>
      <c r="Q45" s="175" t="s">
        <v>126</v>
      </c>
      <c r="R45" s="176" t="s">
        <v>56</v>
      </c>
      <c r="S45" s="183" t="s">
        <v>224</v>
      </c>
      <c r="T45" s="183" t="s">
        <v>49</v>
      </c>
      <c r="U45" s="173" t="s">
        <v>36</v>
      </c>
      <c r="V45" s="173" t="s">
        <v>36</v>
      </c>
      <c r="W45" s="183" t="s">
        <v>41</v>
      </c>
      <c r="X45" s="183" t="s">
        <v>36</v>
      </c>
      <c r="Y45" s="202" t="s">
        <v>36</v>
      </c>
      <c r="Z45" s="202" t="s">
        <v>36</v>
      </c>
      <c r="AA45" s="202" t="s">
        <v>36</v>
      </c>
      <c r="AB45" s="173" t="s">
        <v>36</v>
      </c>
      <c r="AC45" s="176"/>
      <c r="AD45" s="183"/>
      <c r="AE45" s="183"/>
      <c r="AF45" s="183"/>
      <c r="AG45" s="183" t="s">
        <v>141</v>
      </c>
      <c r="AH45" s="18">
        <f>AH3</f>
        <v>46234</v>
      </c>
    </row>
    <row r="46" spans="1:34" ht="60.75" thickBot="1" x14ac:dyDescent="0.3">
      <c r="A46" s="19">
        <v>71</v>
      </c>
      <c r="B46" s="166"/>
      <c r="C46" s="167">
        <v>4</v>
      </c>
      <c r="D46" s="168" t="s">
        <v>225</v>
      </c>
      <c r="E46" s="203" t="s">
        <v>49</v>
      </c>
      <c r="F46" s="184"/>
      <c r="G46" s="204"/>
      <c r="H46" s="185"/>
      <c r="I46" s="205"/>
      <c r="J46" s="186"/>
      <c r="K46" s="206"/>
      <c r="L46" s="207"/>
      <c r="M46" s="206"/>
      <c r="N46" s="208"/>
      <c r="O46" s="179"/>
      <c r="P46" s="173"/>
      <c r="Q46" s="173"/>
      <c r="R46" s="203"/>
      <c r="S46" s="183"/>
      <c r="T46" s="183" t="s">
        <v>49</v>
      </c>
      <c r="U46" s="198">
        <v>46079</v>
      </c>
      <c r="V46" s="193"/>
      <c r="W46" s="183" t="s">
        <v>202</v>
      </c>
      <c r="X46" s="181" t="s">
        <v>159</v>
      </c>
      <c r="Y46" s="173" t="s">
        <v>36</v>
      </c>
      <c r="Z46" s="173" t="s">
        <v>36</v>
      </c>
      <c r="AA46" s="209" t="s">
        <v>226</v>
      </c>
      <c r="AB46" s="179" t="s">
        <v>227</v>
      </c>
      <c r="AC46" s="178" t="s">
        <v>228</v>
      </c>
      <c r="AD46" s="183"/>
      <c r="AE46" s="178">
        <f>AH46-U46</f>
        <v>155</v>
      </c>
      <c r="AF46" s="183"/>
      <c r="AG46" s="188" t="s">
        <v>157</v>
      </c>
      <c r="AH46" s="18">
        <f>AH3</f>
        <v>46234</v>
      </c>
    </row>
    <row r="47" spans="1:34" ht="165.75" thickBot="1" x14ac:dyDescent="0.3">
      <c r="A47" s="210">
        <v>52</v>
      </c>
      <c r="B47" s="211">
        <v>30000275011981</v>
      </c>
      <c r="C47" s="212">
        <v>4</v>
      </c>
      <c r="D47" s="213" t="s">
        <v>229</v>
      </c>
      <c r="E47" s="214" t="s">
        <v>49</v>
      </c>
      <c r="F47" s="215">
        <v>8000</v>
      </c>
      <c r="G47" s="216">
        <v>6350</v>
      </c>
      <c r="H47" s="216">
        <v>1650</v>
      </c>
      <c r="I47" s="215">
        <v>325</v>
      </c>
      <c r="J47" s="217">
        <v>2023</v>
      </c>
      <c r="K47" s="218">
        <v>45054</v>
      </c>
      <c r="L47" s="218">
        <v>45111</v>
      </c>
      <c r="M47" s="218">
        <v>45247</v>
      </c>
      <c r="N47" s="219">
        <v>46022</v>
      </c>
      <c r="O47" s="173" t="s">
        <v>134</v>
      </c>
      <c r="P47" s="220" t="s">
        <v>37</v>
      </c>
      <c r="Q47" s="175">
        <v>45961</v>
      </c>
      <c r="R47" s="221" t="s">
        <v>56</v>
      </c>
      <c r="S47" s="177" t="s">
        <v>100</v>
      </c>
      <c r="T47" s="177" t="s">
        <v>49</v>
      </c>
      <c r="U47" s="222">
        <v>46009</v>
      </c>
      <c r="V47" s="218"/>
      <c r="W47" s="223" t="s">
        <v>49</v>
      </c>
      <c r="X47" s="223" t="s">
        <v>230</v>
      </c>
      <c r="Y47" s="224"/>
      <c r="Z47" s="224"/>
      <c r="AA47" s="222" t="s">
        <v>231</v>
      </c>
      <c r="AB47" s="179" t="s">
        <v>204</v>
      </c>
      <c r="AC47" s="178" t="s">
        <v>232</v>
      </c>
      <c r="AD47" s="183"/>
      <c r="AE47" s="225">
        <f>AH47-U47</f>
        <v>225</v>
      </c>
      <c r="AF47" s="177"/>
      <c r="AG47" s="178" t="s">
        <v>173</v>
      </c>
      <c r="AH47" s="18">
        <f>AH3</f>
        <v>46234</v>
      </c>
    </row>
    <row r="48" spans="1:34" ht="45.75" thickBot="1" x14ac:dyDescent="0.3">
      <c r="A48" s="19">
        <v>64</v>
      </c>
      <c r="B48" s="166">
        <v>30001665011992</v>
      </c>
      <c r="C48" s="167">
        <v>4</v>
      </c>
      <c r="D48" s="168" t="s">
        <v>233</v>
      </c>
      <c r="E48" s="169" t="s">
        <v>49</v>
      </c>
      <c r="F48" s="170">
        <v>750</v>
      </c>
      <c r="G48" s="171">
        <v>250</v>
      </c>
      <c r="H48" s="171">
        <v>500</v>
      </c>
      <c r="I48" s="226">
        <v>100</v>
      </c>
      <c r="J48" s="227">
        <v>2021</v>
      </c>
      <c r="K48" s="173">
        <v>44265</v>
      </c>
      <c r="L48" s="173">
        <v>44393</v>
      </c>
      <c r="M48" s="193">
        <v>44602</v>
      </c>
      <c r="N48" s="174">
        <v>46022</v>
      </c>
      <c r="O48" s="173" t="s">
        <v>134</v>
      </c>
      <c r="P48" s="175" t="s">
        <v>46</v>
      </c>
      <c r="Q48" s="175">
        <v>46022</v>
      </c>
      <c r="R48" s="176" t="s">
        <v>56</v>
      </c>
      <c r="S48" s="177" t="s">
        <v>100</v>
      </c>
      <c r="T48" s="183" t="s">
        <v>49</v>
      </c>
      <c r="U48" s="173"/>
      <c r="V48" s="173"/>
      <c r="W48" s="183" t="s">
        <v>49</v>
      </c>
      <c r="X48" s="181" t="s">
        <v>50</v>
      </c>
      <c r="Y48" s="228"/>
      <c r="Z48" s="173"/>
      <c r="AA48" s="179" t="s">
        <v>234</v>
      </c>
      <c r="AB48" s="173"/>
      <c r="AC48" s="229" t="s">
        <v>235</v>
      </c>
      <c r="AD48" s="183"/>
      <c r="AE48" s="176">
        <f>AH48-Q48</f>
        <v>212</v>
      </c>
      <c r="AF48" s="183"/>
      <c r="AG48" s="188" t="s">
        <v>236</v>
      </c>
      <c r="AH48" s="18">
        <f>AH3</f>
        <v>46234</v>
      </c>
    </row>
    <row r="49" spans="1:34" ht="105.75" thickBot="1" x14ac:dyDescent="0.3">
      <c r="A49" s="19">
        <v>69</v>
      </c>
      <c r="B49" s="166">
        <v>30001365011982</v>
      </c>
      <c r="C49" s="167">
        <v>4</v>
      </c>
      <c r="D49" s="168" t="s">
        <v>237</v>
      </c>
      <c r="E49" s="169" t="s">
        <v>49</v>
      </c>
      <c r="F49" s="170">
        <v>500</v>
      </c>
      <c r="G49" s="171">
        <v>400</v>
      </c>
      <c r="H49" s="171">
        <v>100</v>
      </c>
      <c r="I49" s="170">
        <v>10</v>
      </c>
      <c r="J49" s="172">
        <v>2023</v>
      </c>
      <c r="K49" s="173">
        <v>45309</v>
      </c>
      <c r="L49" s="173">
        <v>45491</v>
      </c>
      <c r="M49" s="173">
        <v>45618</v>
      </c>
      <c r="N49" s="174">
        <v>46022</v>
      </c>
      <c r="O49" s="173" t="s">
        <v>134</v>
      </c>
      <c r="P49" s="175" t="s">
        <v>37</v>
      </c>
      <c r="Q49" s="175">
        <v>45961</v>
      </c>
      <c r="R49" s="176" t="s">
        <v>56</v>
      </c>
      <c r="S49" s="177" t="s">
        <v>100</v>
      </c>
      <c r="T49" s="181" t="s">
        <v>49</v>
      </c>
      <c r="U49" s="179">
        <v>46076</v>
      </c>
      <c r="V49" s="180"/>
      <c r="W49" s="181" t="s">
        <v>49</v>
      </c>
      <c r="X49" s="181" t="s">
        <v>238</v>
      </c>
      <c r="Y49" s="180"/>
      <c r="Z49" s="180"/>
      <c r="AA49" s="179" t="s">
        <v>239</v>
      </c>
      <c r="AB49" s="179" t="s">
        <v>240</v>
      </c>
      <c r="AC49" s="183" t="s">
        <v>241</v>
      </c>
      <c r="AD49" s="183"/>
      <c r="AE49" s="178">
        <f>AH49-U49</f>
        <v>158</v>
      </c>
      <c r="AF49" s="183"/>
      <c r="AG49" s="188" t="s">
        <v>157</v>
      </c>
      <c r="AH49" s="18">
        <f>AH3</f>
        <v>46234</v>
      </c>
    </row>
    <row r="50" spans="1:34" ht="255.75" thickBot="1" x14ac:dyDescent="0.3">
      <c r="A50" s="19">
        <v>19</v>
      </c>
      <c r="B50" s="230">
        <v>30103955012020</v>
      </c>
      <c r="C50" s="231">
        <v>5</v>
      </c>
      <c r="D50" s="232" t="s">
        <v>242</v>
      </c>
      <c r="E50" s="233" t="s">
        <v>49</v>
      </c>
      <c r="F50" s="234">
        <v>200</v>
      </c>
      <c r="G50" s="235">
        <v>51</v>
      </c>
      <c r="H50" s="235">
        <v>149</v>
      </c>
      <c r="I50" s="234">
        <v>2</v>
      </c>
      <c r="J50" s="236">
        <v>2019</v>
      </c>
      <c r="K50" s="237">
        <v>43529</v>
      </c>
      <c r="L50" s="238">
        <v>43637</v>
      </c>
      <c r="M50" s="237">
        <v>44001</v>
      </c>
      <c r="N50" s="239">
        <v>44926</v>
      </c>
      <c r="O50" s="240" t="s">
        <v>134</v>
      </c>
      <c r="P50" s="241" t="s">
        <v>37</v>
      </c>
      <c r="Q50" s="242" t="s">
        <v>243</v>
      </c>
      <c r="R50" s="243" t="s">
        <v>56</v>
      </c>
      <c r="S50" s="244" t="s">
        <v>100</v>
      </c>
      <c r="T50" s="245" t="s">
        <v>49</v>
      </c>
      <c r="U50" s="246">
        <v>45008</v>
      </c>
      <c r="V50" s="246">
        <v>45391</v>
      </c>
      <c r="W50" s="247" t="s">
        <v>49</v>
      </c>
      <c r="X50" s="247" t="s">
        <v>159</v>
      </c>
      <c r="Y50" s="248" t="s">
        <v>244</v>
      </c>
      <c r="Z50" s="248" t="s">
        <v>245</v>
      </c>
      <c r="AA50" s="246" t="s">
        <v>246</v>
      </c>
      <c r="AB50" s="248" t="s">
        <v>247</v>
      </c>
      <c r="AC50" s="247" t="s">
        <v>248</v>
      </c>
      <c r="AD50" s="245" t="s">
        <v>249</v>
      </c>
      <c r="AE50" s="249">
        <f>V50-U50</f>
        <v>383</v>
      </c>
      <c r="AF50" s="249">
        <f>AH50-V50</f>
        <v>843</v>
      </c>
      <c r="AG50" s="249" t="s">
        <v>250</v>
      </c>
      <c r="AH50" s="18">
        <f>AH3</f>
        <v>46234</v>
      </c>
    </row>
    <row r="51" spans="1:34" ht="150.75" thickBot="1" x14ac:dyDescent="0.3">
      <c r="A51" s="19">
        <v>24</v>
      </c>
      <c r="B51" s="250">
        <v>30000505011981</v>
      </c>
      <c r="C51" s="251">
        <v>5</v>
      </c>
      <c r="D51" s="252" t="s">
        <v>251</v>
      </c>
      <c r="E51" s="253" t="s">
        <v>49</v>
      </c>
      <c r="F51" s="254">
        <v>400</v>
      </c>
      <c r="G51" s="254">
        <v>300</v>
      </c>
      <c r="H51" s="255">
        <v>100</v>
      </c>
      <c r="I51" s="256">
        <v>15</v>
      </c>
      <c r="J51" s="257">
        <v>2025</v>
      </c>
      <c r="K51" s="258">
        <v>44851</v>
      </c>
      <c r="L51" s="258">
        <v>45008</v>
      </c>
      <c r="M51" s="258">
        <v>45213</v>
      </c>
      <c r="N51" s="259">
        <v>46022</v>
      </c>
      <c r="O51" s="258" t="s">
        <v>134</v>
      </c>
      <c r="P51" s="260" t="s">
        <v>46</v>
      </c>
      <c r="Q51" s="260">
        <v>46022</v>
      </c>
      <c r="R51" s="261" t="s">
        <v>56</v>
      </c>
      <c r="S51" s="262" t="s">
        <v>100</v>
      </c>
      <c r="T51" s="263" t="s">
        <v>49</v>
      </c>
      <c r="U51" s="264">
        <v>46038</v>
      </c>
      <c r="V51" s="264">
        <v>46192</v>
      </c>
      <c r="W51" s="263" t="s">
        <v>49</v>
      </c>
      <c r="X51" s="263" t="s">
        <v>159</v>
      </c>
      <c r="Y51" s="265"/>
      <c r="Z51" s="265"/>
      <c r="AA51" s="264" t="s">
        <v>252</v>
      </c>
      <c r="AB51" s="264" t="s">
        <v>253</v>
      </c>
      <c r="AC51" s="266" t="s">
        <v>254</v>
      </c>
      <c r="AD51" s="261" t="s">
        <v>255</v>
      </c>
      <c r="AE51" s="266">
        <f>AH51-U51</f>
        <v>196</v>
      </c>
      <c r="AF51" s="267">
        <f>AH51-V51</f>
        <v>42</v>
      </c>
      <c r="AG51" s="267" t="s">
        <v>256</v>
      </c>
      <c r="AH51" s="18">
        <f>AH3</f>
        <v>46234</v>
      </c>
    </row>
    <row r="52" spans="1:34" ht="150.75" thickBot="1" x14ac:dyDescent="0.3">
      <c r="A52" s="19">
        <v>55</v>
      </c>
      <c r="B52" s="250">
        <v>30003035012008</v>
      </c>
      <c r="C52" s="251">
        <v>5</v>
      </c>
      <c r="D52" s="252" t="s">
        <v>257</v>
      </c>
      <c r="E52" s="268" t="s">
        <v>49</v>
      </c>
      <c r="F52" s="254">
        <v>400</v>
      </c>
      <c r="G52" s="255">
        <v>200</v>
      </c>
      <c r="H52" s="255">
        <v>200</v>
      </c>
      <c r="I52" s="254">
        <v>49</v>
      </c>
      <c r="J52" s="257">
        <v>2023</v>
      </c>
      <c r="K52" s="258">
        <v>44636</v>
      </c>
      <c r="L52" s="258">
        <v>44914</v>
      </c>
      <c r="M52" s="258">
        <v>45071</v>
      </c>
      <c r="N52" s="259">
        <v>46022</v>
      </c>
      <c r="O52" s="258" t="s">
        <v>134</v>
      </c>
      <c r="P52" s="260" t="s">
        <v>37</v>
      </c>
      <c r="Q52" s="260">
        <v>45961</v>
      </c>
      <c r="R52" s="261" t="s">
        <v>56</v>
      </c>
      <c r="S52" s="269" t="s">
        <v>100</v>
      </c>
      <c r="T52" s="269" t="s">
        <v>49</v>
      </c>
      <c r="U52" s="264">
        <v>45973</v>
      </c>
      <c r="V52" s="264">
        <v>46199</v>
      </c>
      <c r="W52" s="263" t="s">
        <v>49</v>
      </c>
      <c r="X52" s="263" t="s">
        <v>159</v>
      </c>
      <c r="Y52" s="270"/>
      <c r="Z52" s="270"/>
      <c r="AA52" s="271" t="s">
        <v>258</v>
      </c>
      <c r="AB52" s="271" t="s">
        <v>259</v>
      </c>
      <c r="AC52" s="266" t="s">
        <v>260</v>
      </c>
      <c r="AD52" s="261" t="s">
        <v>261</v>
      </c>
      <c r="AE52" s="266">
        <f>AH52-U52</f>
        <v>261</v>
      </c>
      <c r="AF52" s="267">
        <f>AH52-V52</f>
        <v>35</v>
      </c>
      <c r="AG52" s="267" t="s">
        <v>256</v>
      </c>
      <c r="AH52" s="18">
        <f>AH3</f>
        <v>46234</v>
      </c>
    </row>
    <row r="53" spans="1:34" ht="345.75" thickBot="1" x14ac:dyDescent="0.3">
      <c r="A53" s="19">
        <v>58</v>
      </c>
      <c r="B53" s="230">
        <v>30001075011981</v>
      </c>
      <c r="C53" s="231">
        <v>5</v>
      </c>
      <c r="D53" s="232" t="s">
        <v>262</v>
      </c>
      <c r="E53" s="272" t="s">
        <v>49</v>
      </c>
      <c r="F53" s="273">
        <v>1000</v>
      </c>
      <c r="G53" s="274">
        <v>250</v>
      </c>
      <c r="H53" s="274">
        <v>750</v>
      </c>
      <c r="I53" s="275">
        <v>200</v>
      </c>
      <c r="J53" s="276">
        <v>2021</v>
      </c>
      <c r="K53" s="240">
        <v>44243</v>
      </c>
      <c r="L53" s="240">
        <v>44335</v>
      </c>
      <c r="M53" s="240">
        <v>44415</v>
      </c>
      <c r="N53" s="277">
        <v>45657</v>
      </c>
      <c r="O53" s="240" t="s">
        <v>134</v>
      </c>
      <c r="P53" s="241" t="s">
        <v>37</v>
      </c>
      <c r="Q53" s="241">
        <v>45568</v>
      </c>
      <c r="R53" s="243" t="s">
        <v>56</v>
      </c>
      <c r="S53" s="245" t="s">
        <v>100</v>
      </c>
      <c r="T53" s="245" t="s">
        <v>49</v>
      </c>
      <c r="U53" s="278">
        <v>45715</v>
      </c>
      <c r="V53" s="278">
        <v>45838</v>
      </c>
      <c r="W53" s="245" t="s">
        <v>49</v>
      </c>
      <c r="X53" s="247" t="s">
        <v>50</v>
      </c>
      <c r="Y53" s="248" t="s">
        <v>36</v>
      </c>
      <c r="Z53" s="248" t="s">
        <v>36</v>
      </c>
      <c r="AA53" s="246" t="s">
        <v>263</v>
      </c>
      <c r="AB53" s="278" t="s">
        <v>264</v>
      </c>
      <c r="AC53" s="243" t="s">
        <v>265</v>
      </c>
      <c r="AD53" s="245" t="s">
        <v>266</v>
      </c>
      <c r="AE53" s="245">
        <f>V53-U53</f>
        <v>123</v>
      </c>
      <c r="AF53" s="249">
        <f>AH53-V53</f>
        <v>396</v>
      </c>
      <c r="AG53" s="249" t="s">
        <v>267</v>
      </c>
      <c r="AH53" s="18">
        <f>AH3</f>
        <v>46234</v>
      </c>
    </row>
    <row r="54" spans="1:34" ht="75.75" thickBot="1" x14ac:dyDescent="0.3">
      <c r="A54" s="19">
        <v>6</v>
      </c>
      <c r="B54" s="279">
        <v>30000115011981</v>
      </c>
      <c r="C54" s="280">
        <v>6</v>
      </c>
      <c r="D54" s="281" t="s">
        <v>268</v>
      </c>
      <c r="E54" s="282" t="s">
        <v>49</v>
      </c>
      <c r="F54" s="283">
        <v>450</v>
      </c>
      <c r="G54" s="284">
        <v>405</v>
      </c>
      <c r="H54" s="284">
        <v>45</v>
      </c>
      <c r="I54" s="283">
        <v>35</v>
      </c>
      <c r="J54" s="285">
        <v>2024</v>
      </c>
      <c r="K54" s="286">
        <v>45355</v>
      </c>
      <c r="L54" s="286">
        <v>45363</v>
      </c>
      <c r="M54" s="286">
        <v>45441</v>
      </c>
      <c r="N54" s="287">
        <v>46022</v>
      </c>
      <c r="O54" s="288">
        <v>46387</v>
      </c>
      <c r="P54" s="286" t="s">
        <v>123</v>
      </c>
      <c r="Q54" s="286" t="s">
        <v>126</v>
      </c>
      <c r="R54" s="289" t="s">
        <v>56</v>
      </c>
      <c r="S54" s="290" t="s">
        <v>127</v>
      </c>
      <c r="T54" s="291" t="s">
        <v>49</v>
      </c>
      <c r="U54" s="286">
        <v>45355</v>
      </c>
      <c r="V54" s="286">
        <v>45363</v>
      </c>
      <c r="W54" s="291" t="s">
        <v>49</v>
      </c>
      <c r="X54" s="291" t="s">
        <v>50</v>
      </c>
      <c r="Y54" s="292" t="s">
        <v>269</v>
      </c>
      <c r="Z54" s="292" t="s">
        <v>36</v>
      </c>
      <c r="AA54" s="292" t="s">
        <v>270</v>
      </c>
      <c r="AB54" s="293" t="s">
        <v>271</v>
      </c>
      <c r="AC54" s="289" t="s">
        <v>272</v>
      </c>
      <c r="AD54" s="289" t="s">
        <v>273</v>
      </c>
      <c r="AE54" s="290">
        <f>V54-U54</f>
        <v>8</v>
      </c>
      <c r="AF54" s="290">
        <f>M54-L54</f>
        <v>78</v>
      </c>
      <c r="AG54" s="290" t="s">
        <v>274</v>
      </c>
      <c r="AH54" s="18">
        <f>AH3</f>
        <v>46234</v>
      </c>
    </row>
    <row r="55" spans="1:34" ht="60.75" thickBot="1" x14ac:dyDescent="0.3">
      <c r="A55" s="19">
        <v>13</v>
      </c>
      <c r="B55" s="279">
        <v>30000345011981</v>
      </c>
      <c r="C55" s="280">
        <v>6</v>
      </c>
      <c r="D55" s="281" t="s">
        <v>275</v>
      </c>
      <c r="E55" s="282" t="s">
        <v>49</v>
      </c>
      <c r="F55" s="294">
        <v>32594</v>
      </c>
      <c r="G55" s="295">
        <v>29694</v>
      </c>
      <c r="H55" s="295">
        <v>2900</v>
      </c>
      <c r="I55" s="294">
        <v>2000</v>
      </c>
      <c r="J55" s="296">
        <v>2018</v>
      </c>
      <c r="K55" s="293">
        <v>43053</v>
      </c>
      <c r="L55" s="293">
        <v>43081</v>
      </c>
      <c r="M55" s="293">
        <v>43169</v>
      </c>
      <c r="N55" s="287">
        <v>44561</v>
      </c>
      <c r="O55" s="288">
        <v>46387</v>
      </c>
      <c r="P55" s="286" t="s">
        <v>37</v>
      </c>
      <c r="Q55" s="286" t="s">
        <v>126</v>
      </c>
      <c r="R55" s="289" t="s">
        <v>56</v>
      </c>
      <c r="S55" s="290" t="s">
        <v>127</v>
      </c>
      <c r="T55" s="290" t="s">
        <v>49</v>
      </c>
      <c r="U55" s="286" t="s">
        <v>36</v>
      </c>
      <c r="V55" s="286" t="s">
        <v>36</v>
      </c>
      <c r="W55" s="290" t="s">
        <v>36</v>
      </c>
      <c r="X55" s="290" t="s">
        <v>36</v>
      </c>
      <c r="Y55" s="286" t="s">
        <v>36</v>
      </c>
      <c r="Z55" s="286" t="s">
        <v>36</v>
      </c>
      <c r="AA55" s="286" t="s">
        <v>36</v>
      </c>
      <c r="AB55" s="286" t="s">
        <v>36</v>
      </c>
      <c r="AC55" s="289" t="s">
        <v>276</v>
      </c>
      <c r="AD55" s="290" t="s">
        <v>277</v>
      </c>
      <c r="AE55" s="290">
        <f>L55-K55</f>
        <v>28</v>
      </c>
      <c r="AF55" s="290">
        <f>M55-L55</f>
        <v>88</v>
      </c>
      <c r="AG55" s="290" t="s">
        <v>278</v>
      </c>
      <c r="AH55" s="18"/>
    </row>
    <row r="56" spans="1:34" s="31" customFormat="1" ht="60.75" thickBot="1" x14ac:dyDescent="0.3">
      <c r="A56" s="19">
        <v>14</v>
      </c>
      <c r="B56" s="279">
        <v>30000385011981</v>
      </c>
      <c r="C56" s="280">
        <v>6</v>
      </c>
      <c r="D56" s="281" t="s">
        <v>279</v>
      </c>
      <c r="E56" s="282" t="s">
        <v>49</v>
      </c>
      <c r="F56" s="297">
        <v>514</v>
      </c>
      <c r="G56" s="295">
        <v>466</v>
      </c>
      <c r="H56" s="295">
        <v>48</v>
      </c>
      <c r="I56" s="297">
        <v>19</v>
      </c>
      <c r="J56" s="296">
        <v>2018</v>
      </c>
      <c r="K56" s="293">
        <v>43262</v>
      </c>
      <c r="L56" s="293">
        <v>43262</v>
      </c>
      <c r="M56" s="293">
        <v>43392</v>
      </c>
      <c r="N56" s="287">
        <v>44196</v>
      </c>
      <c r="O56" s="288">
        <v>46387</v>
      </c>
      <c r="P56" s="286" t="s">
        <v>37</v>
      </c>
      <c r="Q56" s="286" t="s">
        <v>126</v>
      </c>
      <c r="R56" s="298" t="s">
        <v>56</v>
      </c>
      <c r="S56" s="290" t="s">
        <v>127</v>
      </c>
      <c r="T56" s="299" t="s">
        <v>49</v>
      </c>
      <c r="U56" s="286" t="s">
        <v>36</v>
      </c>
      <c r="V56" s="286" t="s">
        <v>36</v>
      </c>
      <c r="W56" s="290" t="s">
        <v>36</v>
      </c>
      <c r="X56" s="290" t="s">
        <v>36</v>
      </c>
      <c r="Y56" s="286" t="s">
        <v>36</v>
      </c>
      <c r="Z56" s="286" t="s">
        <v>36</v>
      </c>
      <c r="AA56" s="286" t="s">
        <v>36</v>
      </c>
      <c r="AB56" s="286" t="s">
        <v>36</v>
      </c>
      <c r="AC56" s="289" t="s">
        <v>276</v>
      </c>
      <c r="AD56" s="290" t="s">
        <v>277</v>
      </c>
      <c r="AE56" s="290" t="s">
        <v>36</v>
      </c>
      <c r="AF56" s="290" t="s">
        <v>36</v>
      </c>
      <c r="AG56" s="290" t="s">
        <v>278</v>
      </c>
    </row>
    <row r="57" spans="1:34" ht="300.75" thickBot="1" x14ac:dyDescent="0.3">
      <c r="A57" s="19">
        <v>16</v>
      </c>
      <c r="B57" s="279">
        <v>30000445011982</v>
      </c>
      <c r="C57" s="280">
        <v>6</v>
      </c>
      <c r="D57" s="281" t="s">
        <v>280</v>
      </c>
      <c r="E57" s="300" t="s">
        <v>49</v>
      </c>
      <c r="F57" s="284">
        <v>475</v>
      </c>
      <c r="G57" s="301">
        <v>333</v>
      </c>
      <c r="H57" s="284">
        <v>142</v>
      </c>
      <c r="I57" s="284">
        <v>475</v>
      </c>
      <c r="J57" s="302">
        <v>2024</v>
      </c>
      <c r="K57" s="303" t="s">
        <v>36</v>
      </c>
      <c r="L57" s="303" t="s">
        <v>36</v>
      </c>
      <c r="M57" s="303">
        <v>39339</v>
      </c>
      <c r="N57" s="304">
        <v>40543</v>
      </c>
      <c r="O57" s="288">
        <v>46387</v>
      </c>
      <c r="P57" s="305" t="s">
        <v>37</v>
      </c>
      <c r="Q57" s="286" t="s">
        <v>281</v>
      </c>
      <c r="R57" s="306" t="s">
        <v>56</v>
      </c>
      <c r="S57" s="307" t="s">
        <v>100</v>
      </c>
      <c r="T57" s="290" t="s">
        <v>49</v>
      </c>
      <c r="U57" s="286" t="s">
        <v>36</v>
      </c>
      <c r="V57" s="286" t="s">
        <v>36</v>
      </c>
      <c r="W57" s="291" t="s">
        <v>49</v>
      </c>
      <c r="X57" s="291" t="s">
        <v>50</v>
      </c>
      <c r="Y57" s="292" t="s">
        <v>282</v>
      </c>
      <c r="Z57" s="293">
        <v>43124</v>
      </c>
      <c r="AA57" s="292" t="s">
        <v>283</v>
      </c>
      <c r="AB57" s="286" t="s">
        <v>36</v>
      </c>
      <c r="AC57" s="290" t="s">
        <v>284</v>
      </c>
      <c r="AD57" s="290" t="s">
        <v>285</v>
      </c>
      <c r="AE57" s="290" t="s">
        <v>36</v>
      </c>
      <c r="AF57" s="290"/>
      <c r="AG57" s="290" t="s">
        <v>256</v>
      </c>
      <c r="AH57" s="30"/>
    </row>
    <row r="58" spans="1:34" ht="165.75" thickBot="1" x14ac:dyDescent="0.3">
      <c r="A58" s="19">
        <v>46</v>
      </c>
      <c r="B58" s="279">
        <v>30000225011982</v>
      </c>
      <c r="C58" s="280">
        <v>6</v>
      </c>
      <c r="D58" s="281" t="s">
        <v>286</v>
      </c>
      <c r="E58" s="282" t="s">
        <v>49</v>
      </c>
      <c r="F58" s="283">
        <v>200</v>
      </c>
      <c r="G58" s="284">
        <v>75</v>
      </c>
      <c r="H58" s="284">
        <v>125</v>
      </c>
      <c r="I58" s="283">
        <v>10</v>
      </c>
      <c r="J58" s="285">
        <v>2025</v>
      </c>
      <c r="K58" s="286">
        <v>45317</v>
      </c>
      <c r="L58" s="286">
        <v>45576</v>
      </c>
      <c r="M58" s="286">
        <v>45660</v>
      </c>
      <c r="N58" s="308">
        <v>46387</v>
      </c>
      <c r="O58" s="286" t="s">
        <v>134</v>
      </c>
      <c r="P58" s="286" t="s">
        <v>37</v>
      </c>
      <c r="Q58" s="286" t="s">
        <v>36</v>
      </c>
      <c r="R58" s="289" t="s">
        <v>56</v>
      </c>
      <c r="S58" s="307" t="s">
        <v>224</v>
      </c>
      <c r="T58" s="291" t="s">
        <v>49</v>
      </c>
      <c r="U58" s="309">
        <v>45317</v>
      </c>
      <c r="V58" s="309">
        <v>45576</v>
      </c>
      <c r="W58" s="291" t="s">
        <v>49</v>
      </c>
      <c r="X58" s="291" t="s">
        <v>159</v>
      </c>
      <c r="Y58" s="292" t="s">
        <v>287</v>
      </c>
      <c r="Z58" s="292" t="s">
        <v>288</v>
      </c>
      <c r="AA58" s="309" t="s">
        <v>289</v>
      </c>
      <c r="AB58" s="309" t="s">
        <v>290</v>
      </c>
      <c r="AC58" s="310" t="s">
        <v>291</v>
      </c>
      <c r="AD58" s="290" t="s">
        <v>292</v>
      </c>
      <c r="AE58" s="290">
        <f>V58-U58</f>
        <v>259</v>
      </c>
      <c r="AF58" s="290">
        <f>M58-L58</f>
        <v>84</v>
      </c>
      <c r="AG58" s="290" t="s">
        <v>293</v>
      </c>
      <c r="AH58" s="18"/>
    </row>
    <row r="59" spans="1:34" ht="330.75" thickBot="1" x14ac:dyDescent="0.3">
      <c r="A59" s="19">
        <v>60</v>
      </c>
      <c r="B59" s="279">
        <v>30001085011981</v>
      </c>
      <c r="C59" s="280">
        <v>6</v>
      </c>
      <c r="D59" s="281" t="s">
        <v>294</v>
      </c>
      <c r="E59" s="282" t="s">
        <v>49</v>
      </c>
      <c r="F59" s="311">
        <v>500</v>
      </c>
      <c r="G59" s="312">
        <v>400</v>
      </c>
      <c r="H59" s="312">
        <v>100</v>
      </c>
      <c r="I59" s="311">
        <v>400</v>
      </c>
      <c r="J59" s="313">
        <v>2015</v>
      </c>
      <c r="K59" s="303">
        <v>74568</v>
      </c>
      <c r="L59" s="303">
        <v>41977</v>
      </c>
      <c r="M59" s="303">
        <v>42296</v>
      </c>
      <c r="N59" s="314">
        <v>43100</v>
      </c>
      <c r="O59" s="288">
        <v>46387</v>
      </c>
      <c r="P59" s="315" t="s">
        <v>37</v>
      </c>
      <c r="Q59" s="315">
        <v>43539</v>
      </c>
      <c r="R59" s="289" t="s">
        <v>56</v>
      </c>
      <c r="S59" s="290" t="s">
        <v>100</v>
      </c>
      <c r="T59" s="290" t="s">
        <v>49</v>
      </c>
      <c r="U59" s="316">
        <v>43607</v>
      </c>
      <c r="V59" s="316">
        <v>45821</v>
      </c>
      <c r="W59" s="291" t="s">
        <v>49</v>
      </c>
      <c r="X59" s="291" t="s">
        <v>295</v>
      </c>
      <c r="Y59" s="317" t="s">
        <v>296</v>
      </c>
      <c r="Z59" s="317" t="s">
        <v>297</v>
      </c>
      <c r="AA59" s="317" t="s">
        <v>298</v>
      </c>
      <c r="AB59" s="317" t="s">
        <v>299</v>
      </c>
      <c r="AC59" s="291" t="s">
        <v>300</v>
      </c>
      <c r="AD59" s="318" t="s">
        <v>301</v>
      </c>
      <c r="AE59" s="290">
        <f>V59-U59</f>
        <v>2214</v>
      </c>
      <c r="AF59" s="290">
        <v>34</v>
      </c>
      <c r="AG59" s="319" t="s">
        <v>293</v>
      </c>
      <c r="AH59" s="30"/>
    </row>
    <row r="60" spans="1:34" ht="45.75" thickBot="1" x14ac:dyDescent="0.3">
      <c r="A60" s="19">
        <v>70</v>
      </c>
      <c r="B60" s="279">
        <v>30003155012009</v>
      </c>
      <c r="C60" s="280">
        <v>6</v>
      </c>
      <c r="D60" s="281" t="s">
        <v>302</v>
      </c>
      <c r="E60" s="282" t="s">
        <v>49</v>
      </c>
      <c r="F60" s="294">
        <v>1730</v>
      </c>
      <c r="G60" s="295">
        <v>711</v>
      </c>
      <c r="H60" s="295">
        <v>1019</v>
      </c>
      <c r="I60" s="294">
        <v>2</v>
      </c>
      <c r="J60" s="296">
        <v>2016</v>
      </c>
      <c r="K60" s="293">
        <v>42074</v>
      </c>
      <c r="L60" s="293">
        <v>42432</v>
      </c>
      <c r="M60" s="293">
        <v>42465</v>
      </c>
      <c r="N60" s="287">
        <v>43861</v>
      </c>
      <c r="O60" s="288">
        <v>46053</v>
      </c>
      <c r="P60" s="286" t="s">
        <v>37</v>
      </c>
      <c r="Q60" s="286" t="s">
        <v>126</v>
      </c>
      <c r="R60" s="289" t="s">
        <v>56</v>
      </c>
      <c r="S60" s="290" t="s">
        <v>127</v>
      </c>
      <c r="T60" s="290" t="s">
        <v>49</v>
      </c>
      <c r="U60" s="286" t="s">
        <v>36</v>
      </c>
      <c r="V60" s="286" t="s">
        <v>36</v>
      </c>
      <c r="W60" s="290" t="s">
        <v>36</v>
      </c>
      <c r="X60" s="290"/>
      <c r="Y60" s="286" t="s">
        <v>36</v>
      </c>
      <c r="Z60" s="286" t="s">
        <v>36</v>
      </c>
      <c r="AA60" s="286" t="s">
        <v>36</v>
      </c>
      <c r="AB60" s="286" t="s">
        <v>36</v>
      </c>
      <c r="AC60" s="289" t="s">
        <v>303</v>
      </c>
      <c r="AD60" s="290" t="s">
        <v>304</v>
      </c>
      <c r="AE60" s="290">
        <f>L60-K60</f>
        <v>358</v>
      </c>
      <c r="AF60" s="290">
        <f>M60-L60</f>
        <v>33</v>
      </c>
      <c r="AG60" s="290" t="s">
        <v>305</v>
      </c>
      <c r="AH60" s="30"/>
    </row>
    <row r="61" spans="1:34" ht="120.75" thickBot="1" x14ac:dyDescent="0.3">
      <c r="A61" s="19">
        <v>7</v>
      </c>
      <c r="B61" s="320">
        <v>30000955011981</v>
      </c>
      <c r="C61" s="321">
        <v>7</v>
      </c>
      <c r="D61" s="322" t="s">
        <v>306</v>
      </c>
      <c r="E61" s="323" t="s">
        <v>49</v>
      </c>
      <c r="F61" s="324">
        <v>7500</v>
      </c>
      <c r="G61" s="325">
        <v>5000</v>
      </c>
      <c r="H61" s="325">
        <v>2500</v>
      </c>
      <c r="I61" s="324">
        <v>7500</v>
      </c>
      <c r="J61" s="326">
        <v>2026</v>
      </c>
      <c r="K61" s="327">
        <v>45834</v>
      </c>
      <c r="L61" s="327">
        <v>46043</v>
      </c>
      <c r="M61" s="328">
        <v>46219</v>
      </c>
      <c r="N61" s="329">
        <v>46752</v>
      </c>
      <c r="O61" s="330" t="s">
        <v>134</v>
      </c>
      <c r="P61" s="331" t="s">
        <v>37</v>
      </c>
      <c r="Q61" s="332" t="s">
        <v>36</v>
      </c>
      <c r="R61" s="333" t="s">
        <v>56</v>
      </c>
      <c r="S61" s="334" t="s">
        <v>224</v>
      </c>
      <c r="T61" s="335" t="s">
        <v>49</v>
      </c>
      <c r="U61" s="336">
        <v>45834</v>
      </c>
      <c r="V61" s="337">
        <v>46043</v>
      </c>
      <c r="W61" s="335" t="s">
        <v>49</v>
      </c>
      <c r="X61" s="335" t="s">
        <v>50</v>
      </c>
      <c r="Y61" s="338" t="s">
        <v>36</v>
      </c>
      <c r="Z61" s="338" t="s">
        <v>36</v>
      </c>
      <c r="AA61" s="339" t="s">
        <v>307</v>
      </c>
      <c r="AB61" s="337">
        <v>46043</v>
      </c>
      <c r="AC61" s="333" t="s">
        <v>308</v>
      </c>
      <c r="AD61" s="334" t="s">
        <v>309</v>
      </c>
      <c r="AE61" s="334">
        <f>L61-K61</f>
        <v>209</v>
      </c>
      <c r="AF61" s="340">
        <f>M61-L61</f>
        <v>176</v>
      </c>
      <c r="AG61" s="333" t="s">
        <v>310</v>
      </c>
      <c r="AH61" s="30"/>
    </row>
    <row r="62" spans="1:34" ht="360.75" thickBot="1" x14ac:dyDescent="0.3">
      <c r="A62" s="19">
        <v>12</v>
      </c>
      <c r="B62" s="320">
        <v>30000305011981</v>
      </c>
      <c r="C62" s="341">
        <v>7</v>
      </c>
      <c r="D62" s="322" t="s">
        <v>311</v>
      </c>
      <c r="E62" s="323" t="s">
        <v>49</v>
      </c>
      <c r="F62" s="342">
        <v>1500</v>
      </c>
      <c r="G62" s="343">
        <v>700</v>
      </c>
      <c r="H62" s="343">
        <v>800</v>
      </c>
      <c r="I62" s="342">
        <v>150</v>
      </c>
      <c r="J62" s="344">
        <v>2015</v>
      </c>
      <c r="K62" s="327">
        <v>44860</v>
      </c>
      <c r="L62" s="327">
        <v>45852</v>
      </c>
      <c r="M62" s="328">
        <v>45988</v>
      </c>
      <c r="N62" s="329">
        <v>46752</v>
      </c>
      <c r="O62" s="327" t="s">
        <v>134</v>
      </c>
      <c r="P62" s="327" t="s">
        <v>46</v>
      </c>
      <c r="Q62" s="327">
        <v>46752</v>
      </c>
      <c r="R62" s="333" t="s">
        <v>56</v>
      </c>
      <c r="S62" s="334" t="s">
        <v>224</v>
      </c>
      <c r="T62" s="334" t="s">
        <v>49</v>
      </c>
      <c r="U62" s="330">
        <v>44860</v>
      </c>
      <c r="V62" s="330">
        <v>45852</v>
      </c>
      <c r="W62" s="335" t="s">
        <v>49</v>
      </c>
      <c r="X62" s="335" t="s">
        <v>295</v>
      </c>
      <c r="Y62" s="330" t="s">
        <v>312</v>
      </c>
      <c r="Z62" s="330" t="s">
        <v>313</v>
      </c>
      <c r="AA62" s="330" t="s">
        <v>314</v>
      </c>
      <c r="AB62" s="345" t="s">
        <v>315</v>
      </c>
      <c r="AC62" s="334" t="s">
        <v>316</v>
      </c>
      <c r="AD62" s="333" t="s">
        <v>317</v>
      </c>
      <c r="AE62" s="334">
        <f>V62-U62</f>
        <v>992</v>
      </c>
      <c r="AF62" s="346">
        <f>M62-L62</f>
        <v>136</v>
      </c>
      <c r="AG62" s="333" t="s">
        <v>293</v>
      </c>
      <c r="AH62" s="30"/>
    </row>
    <row r="63" spans="1:34" ht="45.75" thickBot="1" x14ac:dyDescent="0.3">
      <c r="A63" s="19">
        <v>18</v>
      </c>
      <c r="B63" s="320">
        <v>30104225012023</v>
      </c>
      <c r="C63" s="341">
        <v>7</v>
      </c>
      <c r="D63" s="322" t="s">
        <v>318</v>
      </c>
      <c r="E63" s="323" t="s">
        <v>49</v>
      </c>
      <c r="F63" s="324">
        <v>100</v>
      </c>
      <c r="G63" s="325">
        <v>30</v>
      </c>
      <c r="H63" s="325">
        <v>70</v>
      </c>
      <c r="I63" s="324">
        <v>3</v>
      </c>
      <c r="J63" s="326">
        <v>2023</v>
      </c>
      <c r="K63" s="327">
        <v>45055</v>
      </c>
      <c r="L63" s="327">
        <v>45063</v>
      </c>
      <c r="M63" s="328">
        <v>45141</v>
      </c>
      <c r="N63" s="329">
        <v>46904</v>
      </c>
      <c r="O63" s="327" t="s">
        <v>134</v>
      </c>
      <c r="P63" s="327" t="s">
        <v>37</v>
      </c>
      <c r="Q63" s="327" t="s">
        <v>36</v>
      </c>
      <c r="R63" s="333" t="s">
        <v>56</v>
      </c>
      <c r="S63" s="334" t="s">
        <v>224</v>
      </c>
      <c r="T63" s="334" t="s">
        <v>49</v>
      </c>
      <c r="U63" s="338">
        <v>45055</v>
      </c>
      <c r="V63" s="338">
        <v>45063</v>
      </c>
      <c r="W63" s="334" t="s">
        <v>41</v>
      </c>
      <c r="X63" s="334" t="s">
        <v>36</v>
      </c>
      <c r="Y63" s="338" t="s">
        <v>36</v>
      </c>
      <c r="Z63" s="338" t="s">
        <v>36</v>
      </c>
      <c r="AA63" s="338" t="s">
        <v>36</v>
      </c>
      <c r="AB63" s="338" t="s">
        <v>36</v>
      </c>
      <c r="AC63" s="333" t="s">
        <v>319</v>
      </c>
      <c r="AD63" s="334" t="s">
        <v>320</v>
      </c>
      <c r="AE63" s="334">
        <f>L63-K63</f>
        <v>8</v>
      </c>
      <c r="AF63" s="347">
        <f>M63-L63</f>
        <v>78</v>
      </c>
      <c r="AG63" s="333" t="s">
        <v>321</v>
      </c>
      <c r="AH63" s="30"/>
    </row>
    <row r="64" spans="1:34" ht="45.75" thickBot="1" x14ac:dyDescent="0.3">
      <c r="A64" s="19">
        <v>17</v>
      </c>
      <c r="B64" s="320">
        <v>30104115012022</v>
      </c>
      <c r="C64" s="341">
        <v>7</v>
      </c>
      <c r="D64" s="322" t="s">
        <v>322</v>
      </c>
      <c r="E64" s="323" t="s">
        <v>49</v>
      </c>
      <c r="F64" s="348">
        <v>400</v>
      </c>
      <c r="G64" s="325">
        <v>360</v>
      </c>
      <c r="H64" s="325">
        <v>40</v>
      </c>
      <c r="I64" s="324">
        <v>3</v>
      </c>
      <c r="J64" s="326">
        <v>2022</v>
      </c>
      <c r="K64" s="327">
        <v>44154</v>
      </c>
      <c r="L64" s="327">
        <v>44648</v>
      </c>
      <c r="M64" s="328">
        <v>44652</v>
      </c>
      <c r="N64" s="329">
        <v>46477</v>
      </c>
      <c r="O64" s="327" t="s">
        <v>134</v>
      </c>
      <c r="P64" s="327" t="s">
        <v>37</v>
      </c>
      <c r="Q64" s="327" t="s">
        <v>36</v>
      </c>
      <c r="R64" s="333" t="s">
        <v>56</v>
      </c>
      <c r="S64" s="334" t="s">
        <v>224</v>
      </c>
      <c r="T64" s="334" t="s">
        <v>49</v>
      </c>
      <c r="U64" s="327">
        <v>44154</v>
      </c>
      <c r="V64" s="327">
        <v>44648</v>
      </c>
      <c r="W64" s="334" t="s">
        <v>41</v>
      </c>
      <c r="X64" s="334" t="s">
        <v>36</v>
      </c>
      <c r="Y64" s="327" t="s">
        <v>36</v>
      </c>
      <c r="Z64" s="327" t="s">
        <v>36</v>
      </c>
      <c r="AA64" s="349" t="s">
        <v>323</v>
      </c>
      <c r="AB64" s="349" t="s">
        <v>324</v>
      </c>
      <c r="AC64" s="333" t="s">
        <v>325</v>
      </c>
      <c r="AD64" s="334" t="s">
        <v>326</v>
      </c>
      <c r="AE64" s="334">
        <f>L64-K64</f>
        <v>494</v>
      </c>
      <c r="AF64" s="347">
        <f>M64-L64</f>
        <v>4</v>
      </c>
      <c r="AG64" s="333" t="s">
        <v>327</v>
      </c>
      <c r="AH64" s="30"/>
    </row>
    <row r="65" spans="1:34" ht="135.75" thickBot="1" x14ac:dyDescent="0.3">
      <c r="A65" s="19">
        <v>23</v>
      </c>
      <c r="B65" s="320">
        <v>30104235012023</v>
      </c>
      <c r="C65" s="341">
        <v>7</v>
      </c>
      <c r="D65" s="322" t="s">
        <v>328</v>
      </c>
      <c r="E65" s="323" t="s">
        <v>49</v>
      </c>
      <c r="F65" s="350">
        <v>5000</v>
      </c>
      <c r="G65" s="351">
        <v>3000</v>
      </c>
      <c r="H65" s="351">
        <v>2000</v>
      </c>
      <c r="I65" s="352">
        <v>10</v>
      </c>
      <c r="J65" s="326">
        <v>2025</v>
      </c>
      <c r="K65" s="327">
        <v>45736</v>
      </c>
      <c r="L65" s="327">
        <v>45838</v>
      </c>
      <c r="M65" s="349">
        <v>45948</v>
      </c>
      <c r="N65" s="329">
        <v>46752</v>
      </c>
      <c r="O65" s="330" t="s">
        <v>134</v>
      </c>
      <c r="P65" s="327" t="s">
        <v>37</v>
      </c>
      <c r="Q65" s="327" t="s">
        <v>36</v>
      </c>
      <c r="R65" s="333" t="s">
        <v>56</v>
      </c>
      <c r="S65" s="334" t="s">
        <v>224</v>
      </c>
      <c r="T65" s="335" t="s">
        <v>49</v>
      </c>
      <c r="U65" s="353">
        <v>45736</v>
      </c>
      <c r="V65" s="353">
        <v>45838</v>
      </c>
      <c r="W65" s="335" t="s">
        <v>49</v>
      </c>
      <c r="X65" s="335" t="s">
        <v>159</v>
      </c>
      <c r="Y65" s="354" t="s">
        <v>329</v>
      </c>
      <c r="Z65" s="354" t="s">
        <v>330</v>
      </c>
      <c r="AA65" s="339" t="s">
        <v>331</v>
      </c>
      <c r="AB65" s="339" t="s">
        <v>332</v>
      </c>
      <c r="AC65" s="335" t="s">
        <v>333</v>
      </c>
      <c r="AD65" s="333" t="s">
        <v>334</v>
      </c>
      <c r="AE65" s="334">
        <f>V65-U65</f>
        <v>102</v>
      </c>
      <c r="AF65" s="346">
        <f>M65-L65</f>
        <v>110</v>
      </c>
      <c r="AG65" s="333" t="s">
        <v>293</v>
      </c>
      <c r="AH65" s="30"/>
    </row>
    <row r="66" spans="1:34" ht="105.75" thickBot="1" x14ac:dyDescent="0.3">
      <c r="A66" s="19">
        <v>31</v>
      </c>
      <c r="B66" s="320">
        <v>30104075012022</v>
      </c>
      <c r="C66" s="321">
        <v>7</v>
      </c>
      <c r="D66" s="322" t="s">
        <v>335</v>
      </c>
      <c r="E66" s="323" t="s">
        <v>49</v>
      </c>
      <c r="F66" s="324">
        <v>800</v>
      </c>
      <c r="G66" s="325">
        <v>400</v>
      </c>
      <c r="H66" s="325">
        <v>400</v>
      </c>
      <c r="I66" s="352">
        <v>800</v>
      </c>
      <c r="J66" s="326">
        <v>2026</v>
      </c>
      <c r="K66" s="327">
        <v>45643</v>
      </c>
      <c r="L66" s="327">
        <v>46003</v>
      </c>
      <c r="M66" s="327">
        <v>46120</v>
      </c>
      <c r="N66" s="329">
        <v>46752</v>
      </c>
      <c r="O66" s="329"/>
      <c r="P66" s="327" t="s">
        <v>37</v>
      </c>
      <c r="Q66" s="327"/>
      <c r="R66" s="333" t="s">
        <v>56</v>
      </c>
      <c r="S66" s="334" t="s">
        <v>224</v>
      </c>
      <c r="T66" s="334" t="s">
        <v>49</v>
      </c>
      <c r="U66" s="338">
        <v>45643</v>
      </c>
      <c r="V66" s="338">
        <v>46003</v>
      </c>
      <c r="W66" s="334" t="s">
        <v>41</v>
      </c>
      <c r="X66" s="334"/>
      <c r="Y66" s="338"/>
      <c r="Z66" s="338"/>
      <c r="AA66" s="339" t="s">
        <v>336</v>
      </c>
      <c r="AB66" s="338" t="s">
        <v>337</v>
      </c>
      <c r="AC66" s="333" t="s">
        <v>338</v>
      </c>
      <c r="AD66" s="334" t="s">
        <v>339</v>
      </c>
      <c r="AE66" s="333">
        <f>V66-U66</f>
        <v>360</v>
      </c>
      <c r="AF66" s="346">
        <f>M66-L66</f>
        <v>117</v>
      </c>
      <c r="AG66" s="333" t="s">
        <v>310</v>
      </c>
      <c r="AH66" s="30"/>
    </row>
    <row r="67" spans="1:34" ht="165.75" thickBot="1" x14ac:dyDescent="0.3">
      <c r="A67" s="19">
        <v>33</v>
      </c>
      <c r="B67" s="320">
        <v>30000155011982</v>
      </c>
      <c r="C67" s="341">
        <v>7</v>
      </c>
      <c r="D67" s="322" t="s">
        <v>340</v>
      </c>
      <c r="E67" s="323" t="s">
        <v>49</v>
      </c>
      <c r="F67" s="324">
        <v>200</v>
      </c>
      <c r="G67" s="325">
        <v>160</v>
      </c>
      <c r="H67" s="325">
        <v>40</v>
      </c>
      <c r="I67" s="324">
        <v>7</v>
      </c>
      <c r="J67" s="326">
        <v>2026</v>
      </c>
      <c r="K67" s="327" t="s">
        <v>36</v>
      </c>
      <c r="L67" s="327">
        <v>46013</v>
      </c>
      <c r="M67" s="355">
        <v>46091</v>
      </c>
      <c r="N67" s="329">
        <v>46752</v>
      </c>
      <c r="O67" s="327" t="s">
        <v>134</v>
      </c>
      <c r="P67" s="327" t="s">
        <v>37</v>
      </c>
      <c r="Q67" s="327"/>
      <c r="R67" s="333" t="s">
        <v>56</v>
      </c>
      <c r="S67" s="334" t="s">
        <v>224</v>
      </c>
      <c r="T67" s="334" t="s">
        <v>49</v>
      </c>
      <c r="U67" s="338">
        <v>45366</v>
      </c>
      <c r="V67" s="327">
        <v>46013</v>
      </c>
      <c r="W67" s="335" t="s">
        <v>49</v>
      </c>
      <c r="X67" s="335" t="s">
        <v>341</v>
      </c>
      <c r="Y67" s="354"/>
      <c r="Z67" s="354"/>
      <c r="AA67" s="353" t="s">
        <v>342</v>
      </c>
      <c r="AB67" s="353" t="s">
        <v>343</v>
      </c>
      <c r="AC67" s="335" t="s">
        <v>344</v>
      </c>
      <c r="AD67" s="356" t="s">
        <v>345</v>
      </c>
      <c r="AE67" s="333">
        <f>V67-U67</f>
        <v>647</v>
      </c>
      <c r="AF67" s="346">
        <f>M67-V67</f>
        <v>78</v>
      </c>
      <c r="AG67" s="333" t="s">
        <v>310</v>
      </c>
      <c r="AH67" s="30"/>
    </row>
    <row r="68" spans="1:34" ht="255.75" thickBot="1" x14ac:dyDescent="0.3">
      <c r="A68" s="19">
        <v>44</v>
      </c>
      <c r="B68" s="320">
        <v>30000915011982</v>
      </c>
      <c r="C68" s="341">
        <v>7</v>
      </c>
      <c r="D68" s="322" t="s">
        <v>346</v>
      </c>
      <c r="E68" s="323" t="s">
        <v>49</v>
      </c>
      <c r="F68" s="324">
        <v>9000</v>
      </c>
      <c r="G68" s="325">
        <v>1100</v>
      </c>
      <c r="H68" s="325">
        <v>7900</v>
      </c>
      <c r="I68" s="324">
        <v>500</v>
      </c>
      <c r="J68" s="326">
        <v>2024</v>
      </c>
      <c r="K68" s="327">
        <v>45028</v>
      </c>
      <c r="L68" s="327">
        <v>45412</v>
      </c>
      <c r="M68" s="327">
        <v>45555</v>
      </c>
      <c r="N68" s="329">
        <v>46752</v>
      </c>
      <c r="O68" s="327" t="s">
        <v>134</v>
      </c>
      <c r="P68" s="327" t="s">
        <v>37</v>
      </c>
      <c r="Q68" s="327" t="s">
        <v>36</v>
      </c>
      <c r="R68" s="333" t="s">
        <v>56</v>
      </c>
      <c r="S68" s="334" t="s">
        <v>224</v>
      </c>
      <c r="T68" s="334" t="s">
        <v>49</v>
      </c>
      <c r="U68" s="327">
        <v>45028</v>
      </c>
      <c r="V68" s="327">
        <v>45412</v>
      </c>
      <c r="W68" s="335" t="s">
        <v>49</v>
      </c>
      <c r="X68" s="335" t="s">
        <v>207</v>
      </c>
      <c r="Y68" s="353" t="s">
        <v>347</v>
      </c>
      <c r="Z68" s="353" t="s">
        <v>348</v>
      </c>
      <c r="AA68" s="353" t="s">
        <v>349</v>
      </c>
      <c r="AB68" s="353" t="s">
        <v>350</v>
      </c>
      <c r="AC68" s="334" t="s">
        <v>351</v>
      </c>
      <c r="AD68" s="356" t="s">
        <v>352</v>
      </c>
      <c r="AE68" s="334">
        <f>L68-K68</f>
        <v>384</v>
      </c>
      <c r="AF68" s="346">
        <f>M68-L68</f>
        <v>143</v>
      </c>
      <c r="AG68" s="333" t="s">
        <v>274</v>
      </c>
      <c r="AH68" s="30"/>
    </row>
    <row r="69" spans="1:34" ht="150.75" thickBot="1" x14ac:dyDescent="0.3">
      <c r="A69" s="19">
        <v>45</v>
      </c>
      <c r="B69" s="320">
        <v>30000925011981</v>
      </c>
      <c r="C69" s="341">
        <v>7</v>
      </c>
      <c r="D69" s="322" t="s">
        <v>353</v>
      </c>
      <c r="E69" s="323" t="s">
        <v>49</v>
      </c>
      <c r="F69" s="324">
        <v>1800</v>
      </c>
      <c r="G69" s="325">
        <v>1700</v>
      </c>
      <c r="H69" s="325">
        <v>100</v>
      </c>
      <c r="I69" s="324">
        <v>12</v>
      </c>
      <c r="J69" s="326">
        <v>2025</v>
      </c>
      <c r="K69" s="327">
        <v>45315</v>
      </c>
      <c r="L69" s="327">
        <v>45617</v>
      </c>
      <c r="M69" s="327">
        <v>45699</v>
      </c>
      <c r="N69" s="329">
        <v>46752</v>
      </c>
      <c r="O69" s="327" t="s">
        <v>134</v>
      </c>
      <c r="P69" s="327" t="s">
        <v>46</v>
      </c>
      <c r="Q69" s="327">
        <v>46752</v>
      </c>
      <c r="R69" s="333" t="s">
        <v>56</v>
      </c>
      <c r="S69" s="334" t="s">
        <v>224</v>
      </c>
      <c r="T69" s="335" t="s">
        <v>49</v>
      </c>
      <c r="U69" s="353">
        <v>45315</v>
      </c>
      <c r="V69" s="353">
        <v>45617</v>
      </c>
      <c r="W69" s="335" t="s">
        <v>49</v>
      </c>
      <c r="X69" s="335" t="s">
        <v>159</v>
      </c>
      <c r="Y69" s="354" t="s">
        <v>354</v>
      </c>
      <c r="Z69" s="354" t="s">
        <v>355</v>
      </c>
      <c r="AA69" s="353" t="s">
        <v>356</v>
      </c>
      <c r="AB69" s="353" t="s">
        <v>357</v>
      </c>
      <c r="AC69" s="357" t="s">
        <v>358</v>
      </c>
      <c r="AD69" s="333" t="s">
        <v>359</v>
      </c>
      <c r="AE69" s="334">
        <f>V69-U69</f>
        <v>302</v>
      </c>
      <c r="AF69" s="334">
        <f>M69-L69</f>
        <v>82</v>
      </c>
      <c r="AG69" s="333" t="s">
        <v>293</v>
      </c>
      <c r="AH69" s="30"/>
    </row>
    <row r="70" spans="1:34" ht="165.75" thickBot="1" x14ac:dyDescent="0.3">
      <c r="A70" s="19">
        <v>49</v>
      </c>
      <c r="B70" s="320">
        <v>30001335011981</v>
      </c>
      <c r="C70" s="341">
        <v>7</v>
      </c>
      <c r="D70" s="322" t="s">
        <v>360</v>
      </c>
      <c r="E70" s="323" t="s">
        <v>49</v>
      </c>
      <c r="F70" s="324">
        <v>2500</v>
      </c>
      <c r="G70" s="325">
        <v>500</v>
      </c>
      <c r="H70" s="325">
        <v>2000</v>
      </c>
      <c r="I70" s="324">
        <v>20</v>
      </c>
      <c r="J70" s="326">
        <v>2025</v>
      </c>
      <c r="K70" s="328">
        <v>45391</v>
      </c>
      <c r="L70" s="328">
        <v>45909</v>
      </c>
      <c r="M70" s="328">
        <v>46030</v>
      </c>
      <c r="N70" s="329">
        <v>46752</v>
      </c>
      <c r="O70" s="327" t="s">
        <v>134</v>
      </c>
      <c r="P70" s="358" t="s">
        <v>46</v>
      </c>
      <c r="Q70" s="358">
        <v>46752</v>
      </c>
      <c r="R70" s="333" t="s">
        <v>56</v>
      </c>
      <c r="S70" s="334" t="s">
        <v>224</v>
      </c>
      <c r="T70" s="334" t="s">
        <v>49</v>
      </c>
      <c r="U70" s="338">
        <v>45391</v>
      </c>
      <c r="V70" s="338">
        <v>45909</v>
      </c>
      <c r="W70" s="335" t="s">
        <v>49</v>
      </c>
      <c r="X70" s="335" t="s">
        <v>50</v>
      </c>
      <c r="Y70" s="354" t="s">
        <v>361</v>
      </c>
      <c r="Z70" s="338"/>
      <c r="AA70" s="353" t="s">
        <v>362</v>
      </c>
      <c r="AB70" s="338" t="s">
        <v>363</v>
      </c>
      <c r="AC70" s="335" t="s">
        <v>364</v>
      </c>
      <c r="AD70" s="334" t="s">
        <v>365</v>
      </c>
      <c r="AE70" s="334">
        <f>V70-U70</f>
        <v>518</v>
      </c>
      <c r="AF70" s="334">
        <f>AH69-V70</f>
        <v>-45909</v>
      </c>
      <c r="AG70" s="333" t="s">
        <v>310</v>
      </c>
      <c r="AH70" s="30"/>
    </row>
    <row r="71" spans="1:34" ht="120.75" thickBot="1" x14ac:dyDescent="0.3">
      <c r="A71" s="19">
        <v>65</v>
      </c>
      <c r="B71" s="320">
        <v>30002095011996</v>
      </c>
      <c r="C71" s="341">
        <v>7</v>
      </c>
      <c r="D71" s="322" t="s">
        <v>366</v>
      </c>
      <c r="E71" s="323" t="s">
        <v>49</v>
      </c>
      <c r="F71" s="324">
        <v>36</v>
      </c>
      <c r="G71" s="325">
        <v>36</v>
      </c>
      <c r="H71" s="325">
        <v>0</v>
      </c>
      <c r="I71" s="348">
        <v>2</v>
      </c>
      <c r="J71" s="326">
        <v>2021</v>
      </c>
      <c r="K71" s="327">
        <v>43753</v>
      </c>
      <c r="L71" s="327">
        <v>44361</v>
      </c>
      <c r="M71" s="327">
        <v>44530</v>
      </c>
      <c r="N71" s="329">
        <v>46752</v>
      </c>
      <c r="O71" s="327" t="s">
        <v>134</v>
      </c>
      <c r="P71" s="327" t="s">
        <v>37</v>
      </c>
      <c r="Q71" s="327" t="s">
        <v>36</v>
      </c>
      <c r="R71" s="333" t="s">
        <v>56</v>
      </c>
      <c r="S71" s="334" t="s">
        <v>224</v>
      </c>
      <c r="T71" s="334" t="s">
        <v>49</v>
      </c>
      <c r="U71" s="338">
        <v>43753</v>
      </c>
      <c r="V71" s="338">
        <v>44361</v>
      </c>
      <c r="W71" s="335" t="s">
        <v>49</v>
      </c>
      <c r="X71" s="335" t="s">
        <v>50</v>
      </c>
      <c r="Y71" s="353" t="s">
        <v>367</v>
      </c>
      <c r="Z71" s="338" t="s">
        <v>36</v>
      </c>
      <c r="AA71" s="338" t="s">
        <v>36</v>
      </c>
      <c r="AB71" s="338" t="s">
        <v>36</v>
      </c>
      <c r="AC71" s="333" t="s">
        <v>368</v>
      </c>
      <c r="AD71" s="356" t="s">
        <v>369</v>
      </c>
      <c r="AE71" s="334">
        <f>L71-K71</f>
        <v>608</v>
      </c>
      <c r="AF71" s="346">
        <f>M71-L71</f>
        <v>169</v>
      </c>
      <c r="AG71" s="333" t="s">
        <v>370</v>
      </c>
      <c r="AH71" s="30"/>
    </row>
    <row r="72" spans="1:34" ht="409.6" thickBot="1" x14ac:dyDescent="0.3">
      <c r="A72" s="19">
        <v>66</v>
      </c>
      <c r="B72" s="359">
        <v>30003045012008</v>
      </c>
      <c r="C72" s="341">
        <v>7</v>
      </c>
      <c r="D72" s="322" t="s">
        <v>371</v>
      </c>
      <c r="E72" s="323" t="s">
        <v>49</v>
      </c>
      <c r="F72" s="342">
        <v>800</v>
      </c>
      <c r="G72" s="343">
        <v>730</v>
      </c>
      <c r="H72" s="343">
        <v>70</v>
      </c>
      <c r="I72" s="342">
        <v>20</v>
      </c>
      <c r="J72" s="344">
        <v>2018</v>
      </c>
      <c r="K72" s="328">
        <v>44994</v>
      </c>
      <c r="L72" s="328">
        <v>45743</v>
      </c>
      <c r="M72" s="328">
        <v>45860</v>
      </c>
      <c r="N72" s="360">
        <v>46752</v>
      </c>
      <c r="O72" s="327" t="s">
        <v>134</v>
      </c>
      <c r="P72" s="327" t="s">
        <v>123</v>
      </c>
      <c r="Q72" s="355" t="s">
        <v>36</v>
      </c>
      <c r="R72" s="333" t="s">
        <v>56</v>
      </c>
      <c r="S72" s="334" t="s">
        <v>224</v>
      </c>
      <c r="T72" s="334" t="s">
        <v>49</v>
      </c>
      <c r="U72" s="338">
        <v>44994</v>
      </c>
      <c r="V72" s="338">
        <v>45743</v>
      </c>
      <c r="W72" s="335" t="s">
        <v>49</v>
      </c>
      <c r="X72" s="335" t="s">
        <v>207</v>
      </c>
      <c r="Y72" s="353" t="s">
        <v>372</v>
      </c>
      <c r="Z72" s="353" t="s">
        <v>373</v>
      </c>
      <c r="AA72" s="353" t="s">
        <v>374</v>
      </c>
      <c r="AB72" s="353" t="s">
        <v>375</v>
      </c>
      <c r="AC72" s="335" t="s">
        <v>376</v>
      </c>
      <c r="AD72" s="361" t="s">
        <v>377</v>
      </c>
      <c r="AE72" s="333">
        <f>V72-U72</f>
        <v>749</v>
      </c>
      <c r="AF72" s="346">
        <f>M72-L72</f>
        <v>117</v>
      </c>
      <c r="AG72" s="333" t="s">
        <v>293</v>
      </c>
      <c r="AH72" s="30"/>
    </row>
    <row r="73" spans="1:34" s="3" customFormat="1" ht="225.75" thickBot="1" x14ac:dyDescent="0.3">
      <c r="A73" s="19">
        <v>67</v>
      </c>
      <c r="B73" s="320">
        <v>30001355011981</v>
      </c>
      <c r="C73" s="321">
        <v>7</v>
      </c>
      <c r="D73" s="322" t="s">
        <v>378</v>
      </c>
      <c r="E73" s="323" t="s">
        <v>49</v>
      </c>
      <c r="F73" s="342">
        <v>20000</v>
      </c>
      <c r="G73" s="362">
        <v>18000</v>
      </c>
      <c r="H73" s="362">
        <v>2000</v>
      </c>
      <c r="I73" s="363">
        <v>3000</v>
      </c>
      <c r="J73" s="344">
        <v>2013</v>
      </c>
      <c r="K73" s="328">
        <v>43559</v>
      </c>
      <c r="L73" s="349">
        <v>46038</v>
      </c>
      <c r="M73" s="328">
        <v>46158</v>
      </c>
      <c r="N73" s="329">
        <v>47118</v>
      </c>
      <c r="O73" s="364" t="s">
        <v>134</v>
      </c>
      <c r="P73" s="327" t="s">
        <v>37</v>
      </c>
      <c r="Q73" s="327"/>
      <c r="R73" s="333" t="s">
        <v>56</v>
      </c>
      <c r="S73" s="333" t="s">
        <v>224</v>
      </c>
      <c r="T73" s="334" t="s">
        <v>49</v>
      </c>
      <c r="U73" s="365">
        <v>43559</v>
      </c>
      <c r="V73" s="365">
        <v>46038</v>
      </c>
      <c r="W73" s="366" t="s">
        <v>49</v>
      </c>
      <c r="X73" s="366" t="s">
        <v>379</v>
      </c>
      <c r="Y73" s="354" t="s">
        <v>380</v>
      </c>
      <c r="Z73" s="354" t="s">
        <v>381</v>
      </c>
      <c r="AA73" s="354" t="s">
        <v>382</v>
      </c>
      <c r="AB73" s="367" t="s">
        <v>383</v>
      </c>
      <c r="AC73" s="335" t="s">
        <v>384</v>
      </c>
      <c r="AD73" s="333" t="s">
        <v>385</v>
      </c>
      <c r="AE73" s="340">
        <f>V73-U73</f>
        <v>2479</v>
      </c>
      <c r="AF73" s="340">
        <f>M73-L73</f>
        <v>120</v>
      </c>
      <c r="AG73" s="333" t="s">
        <v>310</v>
      </c>
    </row>
    <row r="74" spans="1:34" s="3" customFormat="1" ht="120.75" thickBot="1" x14ac:dyDescent="0.3">
      <c r="A74" s="19">
        <v>68</v>
      </c>
      <c r="B74" s="320">
        <v>30001375011982</v>
      </c>
      <c r="C74" s="341">
        <v>7</v>
      </c>
      <c r="D74" s="322" t="s">
        <v>386</v>
      </c>
      <c r="E74" s="323" t="s">
        <v>49</v>
      </c>
      <c r="F74" s="324">
        <v>1550</v>
      </c>
      <c r="G74" s="325">
        <v>1200</v>
      </c>
      <c r="H74" s="325">
        <v>350</v>
      </c>
      <c r="I74" s="348">
        <v>90</v>
      </c>
      <c r="J74" s="326">
        <v>2024</v>
      </c>
      <c r="K74" s="327">
        <v>45309</v>
      </c>
      <c r="L74" s="327">
        <v>45428</v>
      </c>
      <c r="M74" s="327">
        <v>45496</v>
      </c>
      <c r="N74" s="329">
        <v>46752</v>
      </c>
      <c r="O74" s="364" t="s">
        <v>134</v>
      </c>
      <c r="P74" s="327" t="s">
        <v>37</v>
      </c>
      <c r="Q74" s="327" t="s">
        <v>36</v>
      </c>
      <c r="R74" s="333" t="s">
        <v>56</v>
      </c>
      <c r="S74" s="334" t="s">
        <v>224</v>
      </c>
      <c r="T74" s="334" t="s">
        <v>49</v>
      </c>
      <c r="U74" s="338">
        <v>45309</v>
      </c>
      <c r="V74" s="338">
        <v>45428</v>
      </c>
      <c r="W74" s="335" t="s">
        <v>49</v>
      </c>
      <c r="X74" s="335" t="s">
        <v>387</v>
      </c>
      <c r="Y74" s="353" t="s">
        <v>388</v>
      </c>
      <c r="Z74" s="353" t="s">
        <v>36</v>
      </c>
      <c r="AA74" s="353" t="s">
        <v>389</v>
      </c>
      <c r="AB74" s="353" t="s">
        <v>390</v>
      </c>
      <c r="AC74" s="334" t="s">
        <v>391</v>
      </c>
      <c r="AD74" s="334" t="s">
        <v>392</v>
      </c>
      <c r="AE74" s="334">
        <f>V74-U74</f>
        <v>119</v>
      </c>
      <c r="AF74" s="334">
        <f>M74-L74</f>
        <v>68</v>
      </c>
      <c r="AG74" s="333" t="s">
        <v>274</v>
      </c>
    </row>
    <row r="75" spans="1:34" ht="16.5" thickBot="1" x14ac:dyDescent="0.3">
      <c r="A75" s="368"/>
      <c r="B75" s="369"/>
      <c r="C75" s="369"/>
      <c r="F75" s="371"/>
      <c r="G75" s="371"/>
      <c r="H75" s="371"/>
      <c r="I75" s="371"/>
      <c r="AE75" s="373"/>
      <c r="AF75" s="373"/>
    </row>
    <row r="76" spans="1:34" s="385" customFormat="1" ht="19.5" thickBot="1" x14ac:dyDescent="0.35">
      <c r="A76" s="374"/>
      <c r="B76" s="374"/>
      <c r="C76" s="375" t="s">
        <v>393</v>
      </c>
      <c r="D76" s="375"/>
      <c r="E76" s="376">
        <f>COUNTA(E4:E74)</f>
        <v>71</v>
      </c>
      <c r="F76" s="376">
        <f>SUM(F4:F74)</f>
        <v>268624</v>
      </c>
      <c r="G76" s="377">
        <f>SUM(G4:G74)</f>
        <v>158323</v>
      </c>
      <c r="H76" s="377">
        <f>SUM(H4:H74)</f>
        <v>100748</v>
      </c>
      <c r="I76" s="378">
        <f>SUM(I4:I74)</f>
        <v>34988</v>
      </c>
      <c r="J76" s="379"/>
      <c r="K76" s="380"/>
      <c r="L76" s="380"/>
      <c r="M76" s="381" t="s">
        <v>394</v>
      </c>
      <c r="N76" s="381"/>
      <c r="O76" s="381"/>
      <c r="P76" s="382"/>
      <c r="Q76" s="382"/>
      <c r="R76" s="376">
        <f>COUNTIF($R$4:$R$74,"vigente")</f>
        <v>52</v>
      </c>
      <c r="S76" s="380"/>
      <c r="T76" s="380"/>
      <c r="U76" s="380"/>
      <c r="V76" s="380"/>
      <c r="W76" s="383">
        <f>COUNTIF($X$4:$X$74,"SI")</f>
        <v>0</v>
      </c>
      <c r="X76" s="383">
        <f>COUNTIF($X$4:$X$74,"SI")</f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384"/>
    </row>
    <row r="77" spans="1:34" ht="16.5" thickBot="1" x14ac:dyDescent="0.3">
      <c r="F77" s="371"/>
      <c r="G77" s="371"/>
      <c r="H77" s="371"/>
      <c r="I77" s="371"/>
    </row>
    <row r="78" spans="1:34" ht="16.5" thickBot="1" x14ac:dyDescent="0.3">
      <c r="C78" s="388">
        <v>0</v>
      </c>
      <c r="D78" s="389" t="s">
        <v>395</v>
      </c>
      <c r="E78" s="390">
        <f>COUNTIF($C$4:$C$74,C78)</f>
        <v>8</v>
      </c>
      <c r="F78" s="391">
        <f>SUMIF($C$4:$C$74,C78,$F$4:F$74)</f>
        <v>4940</v>
      </c>
      <c r="G78" s="392">
        <f>SUMIF($C$4:$C$74,C78,$G$4:G$74)</f>
        <v>0</v>
      </c>
      <c r="H78" s="392">
        <f>SUMIF($C$4:$C$74,C78,$H$4:H$74)</f>
        <v>0</v>
      </c>
      <c r="I78" s="391">
        <f>SUMIF($C$4:$C$74,C78,$I$4:I$74)</f>
        <v>861</v>
      </c>
      <c r="J78" s="393"/>
    </row>
    <row r="79" spans="1:34" ht="16.5" thickBot="1" x14ac:dyDescent="0.3">
      <c r="C79" s="394"/>
      <c r="D79" s="395"/>
      <c r="E79" s="396">
        <f>E78/E95</f>
        <v>0.11267605633802817</v>
      </c>
      <c r="F79" s="396">
        <f>F78/F95</f>
        <v>1.8390017273214605E-2</v>
      </c>
      <c r="G79" s="396">
        <f>G78/G95</f>
        <v>0</v>
      </c>
      <c r="H79" s="396">
        <f>H78/H95</f>
        <v>0</v>
      </c>
      <c r="I79" s="396">
        <f>I78/I95</f>
        <v>2.4608437178461187E-2</v>
      </c>
      <c r="J79" s="397"/>
      <c r="V79" s="372"/>
    </row>
    <row r="80" spans="1:34" ht="16.5" thickBot="1" x14ac:dyDescent="0.3">
      <c r="C80" s="398">
        <v>1</v>
      </c>
      <c r="D80" s="399" t="s">
        <v>396</v>
      </c>
      <c r="E80" s="400">
        <f>COUNTIF($C$4:$C$74,C80)</f>
        <v>17</v>
      </c>
      <c r="F80" s="401">
        <f>SUMIF($C$4:$C$74,C80,$F$4:F$74)</f>
        <v>4280</v>
      </c>
      <c r="G80" s="402">
        <f>SUMIF($C$4:$C$74,C80,$G$4:G$74)</f>
        <v>1007</v>
      </c>
      <c r="H80" s="402">
        <f>SUMIF($C$4:$C$74,C80,$H$4:H$74)</f>
        <v>510</v>
      </c>
      <c r="I80" s="401">
        <f>SUMIF($C$4:$C$74,C80,$I$4:I$74)</f>
        <v>400</v>
      </c>
      <c r="J80" s="403"/>
      <c r="R80" s="372"/>
      <c r="X80" s="18"/>
      <c r="AC80" s="30"/>
      <c r="AD80" s="30"/>
      <c r="AE80" s="30"/>
      <c r="AF80" s="30"/>
      <c r="AG80" s="30"/>
    </row>
    <row r="81" spans="1:33" ht="16.5" thickBot="1" x14ac:dyDescent="0.3">
      <c r="C81" s="404"/>
      <c r="D81" s="405"/>
      <c r="E81" s="406">
        <f>E80/E95</f>
        <v>0.23943661971830985</v>
      </c>
      <c r="F81" s="406">
        <f>F80/F95</f>
        <v>1.5933051402704151E-2</v>
      </c>
      <c r="G81" s="406">
        <f>G80/G95</f>
        <v>6.3604151007749981E-3</v>
      </c>
      <c r="H81" s="406">
        <f>H80/H95</f>
        <v>5.0621352284908883E-3</v>
      </c>
      <c r="I81" s="406">
        <f>I80/I95</f>
        <v>1.1432491139819367E-2</v>
      </c>
      <c r="J81" s="407"/>
      <c r="R81" s="372"/>
      <c r="X81" s="18"/>
      <c r="AC81" s="30"/>
      <c r="AD81" s="30"/>
      <c r="AE81" s="30"/>
      <c r="AF81" s="30"/>
      <c r="AG81" s="30"/>
    </row>
    <row r="82" spans="1:33" ht="16.5" thickBot="1" x14ac:dyDescent="0.3">
      <c r="C82" s="408">
        <v>2</v>
      </c>
      <c r="D82" s="409" t="s">
        <v>397</v>
      </c>
      <c r="E82" s="410">
        <f>COUNTIF($C$4:$C$74,C82)</f>
        <v>2</v>
      </c>
      <c r="F82" s="411">
        <f>SUMIF($C$4:$C$74,C82,$F$4:F$74)</f>
        <v>23700</v>
      </c>
      <c r="G82" s="412">
        <f>SUMIF($C$4:$C$74,C82,$G$4:G$74)</f>
        <v>15000</v>
      </c>
      <c r="H82" s="412">
        <f>SUMIF($C$4:$C$74,C82,$H$4:H$74)</f>
        <v>7000</v>
      </c>
      <c r="I82" s="411">
        <f>SUMIF($C$4:$C$74,C82,$I$4:I$74)</f>
        <v>741</v>
      </c>
      <c r="J82" s="403"/>
      <c r="R82" s="372"/>
      <c r="X82" s="18"/>
      <c r="AC82" s="30"/>
      <c r="AD82" s="30"/>
      <c r="AE82" s="30"/>
      <c r="AF82" s="30"/>
      <c r="AG82" s="30"/>
    </row>
    <row r="83" spans="1:33" ht="16.5" thickBot="1" x14ac:dyDescent="0.3">
      <c r="C83" s="413"/>
      <c r="D83" s="414"/>
      <c r="E83" s="415">
        <f>E82/E95</f>
        <v>2.8169014084507043E-2</v>
      </c>
      <c r="F83" s="415">
        <f>F82/F95</f>
        <v>8.8227410804693554E-2</v>
      </c>
      <c r="G83" s="415">
        <f>G82/G95</f>
        <v>9.4743025334284969E-2</v>
      </c>
      <c r="H83" s="415">
        <f>H82/H95</f>
        <v>6.9480287449874931E-2</v>
      </c>
      <c r="I83" s="415">
        <f>I82/I95</f>
        <v>2.1178689836515378E-2</v>
      </c>
      <c r="J83" s="416"/>
      <c r="R83" s="372"/>
      <c r="X83" s="18"/>
      <c r="AC83" s="30"/>
      <c r="AD83" s="30"/>
      <c r="AE83" s="30"/>
      <c r="AF83" s="30"/>
      <c r="AG83" s="30"/>
    </row>
    <row r="84" spans="1:33" s="18" customFormat="1" ht="16.5" thickBot="1" x14ac:dyDescent="0.3">
      <c r="A84" s="386"/>
      <c r="B84" s="387"/>
      <c r="C84" s="417">
        <v>3</v>
      </c>
      <c r="D84" s="418" t="s">
        <v>398</v>
      </c>
      <c r="E84" s="419">
        <f>COUNTIF($C$4:$C$74,C84)</f>
        <v>7</v>
      </c>
      <c r="F84" s="420">
        <f>SUMIF($C$4:$C$74,C84,$F$4:F$74)</f>
        <v>38005</v>
      </c>
      <c r="G84" s="421">
        <f>SUMIF($C$4:$C$74,C84,$G$4:G$74)</f>
        <v>17840</v>
      </c>
      <c r="H84" s="421">
        <f>SUMIF($C$4:$C$74,C84,$H$4:H$74)</f>
        <v>20165</v>
      </c>
      <c r="I84" s="420">
        <f>SUMIF($C$4:$C$74,C84,$I$4:I$74)</f>
        <v>407</v>
      </c>
      <c r="J84" s="403"/>
      <c r="P84" s="422"/>
      <c r="Q84" s="422"/>
      <c r="R84" s="372"/>
      <c r="W84" s="372"/>
    </row>
    <row r="85" spans="1:33" s="18" customFormat="1" ht="16.5" thickBot="1" x14ac:dyDescent="0.3">
      <c r="A85" s="386"/>
      <c r="B85" s="387"/>
      <c r="C85" s="423"/>
      <c r="D85" s="424"/>
      <c r="E85" s="425">
        <f>E84/E95</f>
        <v>9.8591549295774641E-2</v>
      </c>
      <c r="F85" s="426">
        <f>F84/F95</f>
        <v>0.14148028471022694</v>
      </c>
      <c r="G85" s="426">
        <f>G84/G95</f>
        <v>0.1126810381309096</v>
      </c>
      <c r="H85" s="426">
        <f>H84/H95</f>
        <v>0.20015285663238971</v>
      </c>
      <c r="I85" s="426">
        <f>I84/I95</f>
        <v>1.1632559734766205E-2</v>
      </c>
      <c r="J85" s="407"/>
      <c r="P85" s="422"/>
      <c r="Q85" s="422"/>
      <c r="R85" s="372"/>
      <c r="W85" s="372"/>
    </row>
    <row r="86" spans="1:33" s="18" customFormat="1" ht="16.5" thickBot="1" x14ac:dyDescent="0.3">
      <c r="A86" s="386"/>
      <c r="B86" s="387"/>
      <c r="C86" s="427">
        <v>4</v>
      </c>
      <c r="D86" s="428" t="s">
        <v>399</v>
      </c>
      <c r="E86" s="429">
        <f>COUNTIF($C$4:$C$74,C86)</f>
        <v>12</v>
      </c>
      <c r="F86" s="430">
        <f>SUMIF($C$4:$C$74,C86,$F$4:F$74)</f>
        <v>108050</v>
      </c>
      <c r="G86" s="431">
        <f>SUMIF($C$4:$C$74,C86,$G$4:G$74)</f>
        <v>58675</v>
      </c>
      <c r="H86" s="431">
        <f>SUMIF($C$4:$C$74,C86,$H$4:H$74)</f>
        <v>49225</v>
      </c>
      <c r="I86" s="430">
        <f>SUMIF($C$4:$C$74,C86,$I$4:I$74)</f>
        <v>17255</v>
      </c>
      <c r="J86" s="403"/>
      <c r="R86" s="372"/>
      <c r="W86" s="372"/>
    </row>
    <row r="87" spans="1:33" s="18" customFormat="1" ht="16.5" thickBot="1" x14ac:dyDescent="0.3">
      <c r="A87" s="386"/>
      <c r="B87" s="387"/>
      <c r="C87" s="432"/>
      <c r="D87" s="433"/>
      <c r="E87" s="434">
        <f>E86/E95</f>
        <v>0.16901408450704225</v>
      </c>
      <c r="F87" s="434">
        <f>F86/F95</f>
        <v>0.40223509440705224</v>
      </c>
      <c r="G87" s="434">
        <f>G86/G95</f>
        <v>0.37060313409927803</v>
      </c>
      <c r="H87" s="434">
        <f>H86/H95</f>
        <v>0.48859530710287052</v>
      </c>
      <c r="I87" s="434">
        <f>I86/I95</f>
        <v>0.49316908654395791</v>
      </c>
      <c r="J87" s="416"/>
      <c r="R87" s="372"/>
      <c r="W87" s="372"/>
    </row>
    <row r="88" spans="1:33" s="18" customFormat="1" ht="16.5" thickBot="1" x14ac:dyDescent="0.3">
      <c r="A88" s="386"/>
      <c r="B88" s="387"/>
      <c r="C88" s="435">
        <v>5</v>
      </c>
      <c r="D88" s="436" t="s">
        <v>400</v>
      </c>
      <c r="E88" s="437">
        <f>COUNTIF($C$4:$C$74,C88)</f>
        <v>4</v>
      </c>
      <c r="F88" s="438">
        <f>SUMIF($C$4:$C$74,C88,$F$4:F$74)</f>
        <v>2000</v>
      </c>
      <c r="G88" s="439">
        <f>SUMIF($C$4:$C$74,C88,$G$4:G$74)</f>
        <v>801</v>
      </c>
      <c r="H88" s="439">
        <f>SUMIF($C$4:$C$74,C88,$H$4:H$74)</f>
        <v>1199</v>
      </c>
      <c r="I88" s="438">
        <f>SUMIF($C$4:$C$74,C88,$I$4:I$74)</f>
        <v>266</v>
      </c>
      <c r="J88" s="403"/>
      <c r="R88" s="372"/>
      <c r="W88" s="372"/>
    </row>
    <row r="89" spans="1:33" s="18" customFormat="1" ht="16.5" thickBot="1" x14ac:dyDescent="0.3">
      <c r="A89" s="386"/>
      <c r="B89" s="387"/>
      <c r="C89" s="440"/>
      <c r="D89" s="441"/>
      <c r="E89" s="442">
        <f>E88/E95</f>
        <v>5.6338028169014086E-2</v>
      </c>
      <c r="F89" s="442">
        <f>F88/F95</f>
        <v>7.4453511227589491E-3</v>
      </c>
      <c r="G89" s="442">
        <f>G88/G95</f>
        <v>5.0592775528508173E-3</v>
      </c>
      <c r="H89" s="442">
        <f>H88/H95</f>
        <v>1.1900980664628578E-2</v>
      </c>
      <c r="I89" s="442">
        <f>I88/I95</f>
        <v>7.6026066079798787E-3</v>
      </c>
      <c r="J89" s="416"/>
      <c r="R89" s="372"/>
      <c r="W89" s="372"/>
    </row>
    <row r="90" spans="1:33" s="18" customFormat="1" ht="16.5" thickBot="1" x14ac:dyDescent="0.3">
      <c r="A90" s="386"/>
      <c r="B90" s="387"/>
      <c r="C90" s="443">
        <v>6</v>
      </c>
      <c r="D90" s="444" t="s">
        <v>401</v>
      </c>
      <c r="E90" s="445">
        <f>COUNTIF($C$4:$C$74,C90)</f>
        <v>7</v>
      </c>
      <c r="F90" s="446">
        <f>SUMIF($C$4:$C$74,C90,$F$4:F$74)</f>
        <v>36463</v>
      </c>
      <c r="G90" s="447">
        <f>SUMIF($C$4:$C$74,C90,$G$4:G$74)</f>
        <v>32084</v>
      </c>
      <c r="H90" s="447">
        <f>SUMIF($C$4:$C$74,C90,$H$4:H$74)</f>
        <v>4379</v>
      </c>
      <c r="I90" s="446">
        <f>SUMIF($C$4:$C$74,C90,$I$4:I$74)</f>
        <v>2941</v>
      </c>
      <c r="J90" s="403"/>
      <c r="P90" s="422"/>
      <c r="Q90" s="422"/>
      <c r="R90" s="372"/>
      <c r="S90" s="30"/>
      <c r="T90" s="30"/>
      <c r="U90" s="30"/>
      <c r="V90" s="30"/>
      <c r="W90" s="448"/>
      <c r="X90" s="30"/>
    </row>
    <row r="91" spans="1:33" s="18" customFormat="1" ht="16.5" thickBot="1" x14ac:dyDescent="0.3">
      <c r="A91" s="386"/>
      <c r="B91" s="387"/>
      <c r="C91" s="449"/>
      <c r="D91" s="450"/>
      <c r="E91" s="451">
        <f>E90/E95</f>
        <v>9.8591549295774641E-2</v>
      </c>
      <c r="F91" s="451">
        <f>F90/F95</f>
        <v>0.13573991899457979</v>
      </c>
      <c r="G91" s="451">
        <f>G90/G95</f>
        <v>0.20264901498834662</v>
      </c>
      <c r="H91" s="451">
        <f>H90/H95</f>
        <v>4.3464882677571766E-2</v>
      </c>
      <c r="I91" s="451">
        <f>I90/I95</f>
        <v>8.4057391105521892E-2</v>
      </c>
      <c r="J91" s="416"/>
      <c r="P91" s="422"/>
      <c r="Q91" s="422"/>
      <c r="R91" s="372"/>
      <c r="S91" s="30"/>
      <c r="T91" s="30"/>
      <c r="U91" s="30"/>
      <c r="V91" s="30"/>
      <c r="W91" s="448"/>
      <c r="X91" s="30"/>
    </row>
    <row r="92" spans="1:33" s="18" customFormat="1" ht="16.5" thickBot="1" x14ac:dyDescent="0.3">
      <c r="A92" s="386"/>
      <c r="B92" s="387"/>
      <c r="C92" s="452">
        <v>7</v>
      </c>
      <c r="D92" s="453" t="s">
        <v>402</v>
      </c>
      <c r="E92" s="454">
        <f>COUNTIF($C$4:$C$74,C92)</f>
        <v>14</v>
      </c>
      <c r="F92" s="455">
        <f>SUMIF($C$4:$C$74,C92,$F$4:F$74)</f>
        <v>51186</v>
      </c>
      <c r="G92" s="456">
        <f>SUMIF($C$4:$C$74,C92,$G$4:G$74)</f>
        <v>32916</v>
      </c>
      <c r="H92" s="456">
        <f>SUMIF($C$4:$C$74,C92,$H$4:H$74)</f>
        <v>18270</v>
      </c>
      <c r="I92" s="455">
        <f>SUMIF($C$4:$C$74,C92,$I$4:I$74)</f>
        <v>12117</v>
      </c>
      <c r="J92" s="403"/>
      <c r="K92" s="422"/>
      <c r="P92" s="422"/>
      <c r="Q92" s="422"/>
      <c r="R92" s="372"/>
      <c r="W92" s="372"/>
    </row>
    <row r="93" spans="1:33" s="18" customFormat="1" ht="16.5" thickBot="1" x14ac:dyDescent="0.3">
      <c r="A93" s="386"/>
      <c r="B93" s="387"/>
      <c r="C93" s="457"/>
      <c r="D93" s="458"/>
      <c r="E93" s="459">
        <f>E92/E95</f>
        <v>0.19718309859154928</v>
      </c>
      <c r="F93" s="460">
        <f>F92/F95</f>
        <v>0.1905488712847698</v>
      </c>
      <c r="G93" s="460">
        <f>G92/G95</f>
        <v>0.20790409479355496</v>
      </c>
      <c r="H93" s="460">
        <f>H92/H95</f>
        <v>0.18134355024417359</v>
      </c>
      <c r="I93" s="461">
        <f>I92/I95</f>
        <v>0.34631873785297818</v>
      </c>
      <c r="J93" s="416"/>
      <c r="K93" s="422"/>
      <c r="P93" s="422"/>
      <c r="Q93" s="422"/>
      <c r="R93" s="372"/>
      <c r="W93" s="372"/>
    </row>
    <row r="94" spans="1:33" s="18" customFormat="1" ht="16.5" thickBot="1" x14ac:dyDescent="0.3">
      <c r="A94" s="386"/>
      <c r="B94" s="387"/>
      <c r="C94" s="387"/>
      <c r="D94" s="370"/>
      <c r="F94" s="371"/>
      <c r="G94" s="371"/>
      <c r="H94" s="371"/>
      <c r="I94" s="371"/>
      <c r="R94" s="372"/>
      <c r="W94" s="372"/>
    </row>
    <row r="95" spans="1:33" s="18" customFormat="1" ht="19.5" thickBot="1" x14ac:dyDescent="0.3">
      <c r="A95" s="386"/>
      <c r="B95" s="387"/>
      <c r="C95" s="387"/>
      <c r="D95" s="462" t="s">
        <v>403</v>
      </c>
      <c r="E95" s="463">
        <f t="shared" ref="E95:I96" si="0">E78+E80+E82+E84+E86+E88+E90+E92</f>
        <v>71</v>
      </c>
      <c r="F95" s="463">
        <f t="shared" si="0"/>
        <v>268624</v>
      </c>
      <c r="G95" s="464">
        <f t="shared" si="0"/>
        <v>158323</v>
      </c>
      <c r="H95" s="464">
        <f t="shared" si="0"/>
        <v>100748</v>
      </c>
      <c r="I95" s="376">
        <f t="shared" si="0"/>
        <v>34988</v>
      </c>
      <c r="J95" s="379"/>
      <c r="R95" s="372"/>
      <c r="W95" s="372"/>
    </row>
    <row r="96" spans="1:33" s="18" customFormat="1" ht="16.5" thickBot="1" x14ac:dyDescent="0.3">
      <c r="A96" s="386"/>
      <c r="B96" s="387"/>
      <c r="C96" s="387"/>
      <c r="D96" s="462"/>
      <c r="E96" s="465">
        <f t="shared" si="0"/>
        <v>1</v>
      </c>
      <c r="F96" s="465">
        <f t="shared" si="0"/>
        <v>1</v>
      </c>
      <c r="G96" s="465">
        <f t="shared" si="0"/>
        <v>1</v>
      </c>
      <c r="H96" s="465">
        <f t="shared" si="0"/>
        <v>1</v>
      </c>
      <c r="I96" s="465">
        <f t="shared" si="0"/>
        <v>1</v>
      </c>
      <c r="J96" s="466"/>
      <c r="R96" s="372"/>
      <c r="W96" s="372"/>
    </row>
    <row r="97" spans="1:28" s="18" customFormat="1" ht="16.5" thickBot="1" x14ac:dyDescent="0.3">
      <c r="A97" s="386"/>
      <c r="B97" s="387"/>
      <c r="C97" s="387"/>
      <c r="D97" s="370"/>
      <c r="F97" s="371"/>
      <c r="G97" s="371"/>
      <c r="H97" s="371"/>
      <c r="I97" s="371"/>
      <c r="W97" s="372"/>
      <c r="X97" s="372"/>
    </row>
    <row r="98" spans="1:28" ht="16.5" thickBot="1" x14ac:dyDescent="0.3">
      <c r="C98" s="398">
        <v>1</v>
      </c>
      <c r="D98" s="399" t="s">
        <v>396</v>
      </c>
      <c r="E98" s="400">
        <f>COUNTIF($C$4:$C$74,C98)</f>
        <v>17</v>
      </c>
      <c r="F98" s="401">
        <f>SUMIF($C$4:$C$74,C98,$F$4:F$74)</f>
        <v>4280</v>
      </c>
      <c r="G98" s="402">
        <f>SUMIF($C$4:$C$74,C98,$G$4:G$74)</f>
        <v>1007</v>
      </c>
      <c r="H98" s="402">
        <f>SUMIF($C$4:$C$74,C98,$H$4:H$74)</f>
        <v>510</v>
      </c>
      <c r="I98" s="401">
        <f>SUMIF($C$4:$C$74,C98,$I$4:I$74)</f>
        <v>400</v>
      </c>
      <c r="J98" s="403"/>
    </row>
    <row r="99" spans="1:28" ht="16.5" thickBot="1" x14ac:dyDescent="0.3">
      <c r="C99" s="404"/>
      <c r="D99" s="405"/>
      <c r="E99" s="406">
        <f>E98/E113</f>
        <v>0.26984126984126983</v>
      </c>
      <c r="F99" s="406">
        <f>F98/F113</f>
        <v>1.623154988546897E-2</v>
      </c>
      <c r="G99" s="406">
        <f>G98/G113</f>
        <v>6.3604151007749981E-3</v>
      </c>
      <c r="H99" s="406">
        <f>H98/H113</f>
        <v>5.0621352284908883E-3</v>
      </c>
      <c r="I99" s="406">
        <f>I98/I113</f>
        <v>1.1720924780965218E-2</v>
      </c>
      <c r="J99" s="407"/>
    </row>
    <row r="100" spans="1:28" ht="16.5" customHeight="1" thickBot="1" x14ac:dyDescent="0.3">
      <c r="C100" s="408">
        <v>2</v>
      </c>
      <c r="D100" s="409" t="s">
        <v>397</v>
      </c>
      <c r="E100" s="410">
        <f>COUNTIF($C$4:$C$74,C100)</f>
        <v>2</v>
      </c>
      <c r="F100" s="411">
        <f>SUMIF($C$4:$C$74,C100,$F$4:F$74)</f>
        <v>23700</v>
      </c>
      <c r="G100" s="412">
        <f>SUMIF($C$4:$C$74,C100,$G$4:G$74)</f>
        <v>15000</v>
      </c>
      <c r="H100" s="412">
        <f>SUMIF($C$4:$C$74,C100,$H$4:H$74)</f>
        <v>7000</v>
      </c>
      <c r="I100" s="411">
        <f>SUMIF($C$4:$C$74,C100,$I$4:I$74)</f>
        <v>741</v>
      </c>
      <c r="J100" s="403"/>
    </row>
    <row r="101" spans="1:28" ht="16.5" thickBot="1" x14ac:dyDescent="0.3">
      <c r="C101" s="413"/>
      <c r="D101" s="414"/>
      <c r="E101" s="415">
        <f>E100/E113</f>
        <v>3.1746031746031744E-2</v>
      </c>
      <c r="F101" s="415">
        <f>F100/F113</f>
        <v>8.9880311281685651E-2</v>
      </c>
      <c r="G101" s="415">
        <f>G100/G113</f>
        <v>9.4743025334284969E-2</v>
      </c>
      <c r="H101" s="415">
        <f>H100/H113</f>
        <v>6.9480287449874931E-2</v>
      </c>
      <c r="I101" s="415">
        <f>I100/I113</f>
        <v>2.1713013156738067E-2</v>
      </c>
      <c r="J101" s="416"/>
    </row>
    <row r="102" spans="1:28" s="18" customFormat="1" ht="16.5" customHeight="1" thickBot="1" x14ac:dyDescent="0.3">
      <c r="A102" s="386"/>
      <c r="B102" s="387"/>
      <c r="C102" s="417">
        <v>3</v>
      </c>
      <c r="D102" s="418" t="s">
        <v>398</v>
      </c>
      <c r="E102" s="419">
        <f>COUNTIF($C$4:$C$74,C102)</f>
        <v>7</v>
      </c>
      <c r="F102" s="420">
        <f>SUMIF($C$4:$C$74,C102,$F$4:F$74)</f>
        <v>38005</v>
      </c>
      <c r="G102" s="421">
        <f>SUMIF($C$4:$C$74,C102,$G$4:G$74)</f>
        <v>17840</v>
      </c>
      <c r="H102" s="421">
        <f>SUMIF($C$4:$C$74,C102,$H$4:H$74)</f>
        <v>20165</v>
      </c>
      <c r="I102" s="420">
        <f>SUMIF($C$4:$C$74,C102,$I$4:I$74)</f>
        <v>407</v>
      </c>
      <c r="J102" s="403"/>
      <c r="K102" s="422"/>
      <c r="L102" s="422"/>
      <c r="M102" s="422"/>
      <c r="U102" s="422"/>
      <c r="V102" s="422"/>
      <c r="W102" s="372"/>
      <c r="X102" s="372"/>
    </row>
    <row r="103" spans="1:28" s="18" customFormat="1" ht="16.5" thickBot="1" x14ac:dyDescent="0.3">
      <c r="A103" s="386"/>
      <c r="B103" s="387"/>
      <c r="C103" s="423"/>
      <c r="D103" s="424"/>
      <c r="E103" s="425">
        <f>E102/E113</f>
        <v>0.1111111111111111</v>
      </c>
      <c r="F103" s="426">
        <f>F102/F113</f>
        <v>0.1441308535974879</v>
      </c>
      <c r="G103" s="426">
        <f>G102/G113</f>
        <v>0.1126810381309096</v>
      </c>
      <c r="H103" s="426">
        <f>H102/H113</f>
        <v>0.20015285663238971</v>
      </c>
      <c r="I103" s="426">
        <f>I102/I113</f>
        <v>1.1926040964632109E-2</v>
      </c>
      <c r="J103" s="407"/>
      <c r="K103" s="422"/>
      <c r="L103" s="422"/>
      <c r="M103" s="422"/>
      <c r="U103" s="422"/>
      <c r="V103" s="422"/>
      <c r="W103" s="372"/>
      <c r="X103" s="372"/>
    </row>
    <row r="104" spans="1:28" s="18" customFormat="1" ht="16.5" thickBot="1" x14ac:dyDescent="0.3">
      <c r="A104" s="386"/>
      <c r="B104" s="387"/>
      <c r="C104" s="427">
        <v>4</v>
      </c>
      <c r="D104" s="428" t="s">
        <v>399</v>
      </c>
      <c r="E104" s="429">
        <f>COUNTIF($C$4:$C$74,C104)</f>
        <v>12</v>
      </c>
      <c r="F104" s="430">
        <f>SUMIF($C$4:$C$74,C104,$F$4:F$74)</f>
        <v>108050</v>
      </c>
      <c r="G104" s="431">
        <f>SUMIF($C$4:$C$74,C104,$G$4:G$74)</f>
        <v>58675</v>
      </c>
      <c r="H104" s="431">
        <f>SUMIF($C$4:$C$74,C104,$H$4:H$74)</f>
        <v>49225</v>
      </c>
      <c r="I104" s="430">
        <f>SUMIF($C$4:$C$74,C104,$I$4:I$74)</f>
        <v>17255</v>
      </c>
      <c r="J104" s="403"/>
      <c r="W104" s="372"/>
      <c r="X104" s="372"/>
    </row>
    <row r="105" spans="1:28" s="18" customFormat="1" ht="16.5" thickBot="1" x14ac:dyDescent="0.3">
      <c r="A105" s="386"/>
      <c r="B105" s="387"/>
      <c r="C105" s="432"/>
      <c r="D105" s="433"/>
      <c r="E105" s="434">
        <f>E104/E113</f>
        <v>0.19047619047619047</v>
      </c>
      <c r="F105" s="434">
        <f>F104/F113</f>
        <v>0.40977078624414071</v>
      </c>
      <c r="G105" s="434">
        <f>G104/G113</f>
        <v>0.37060313409927803</v>
      </c>
      <c r="H105" s="434">
        <f>H104/H113</f>
        <v>0.48859530710287052</v>
      </c>
      <c r="I105" s="434">
        <f>I104/I113</f>
        <v>0.50561139273888711</v>
      </c>
      <c r="J105" s="416"/>
      <c r="W105" s="372"/>
      <c r="X105" s="372"/>
    </row>
    <row r="106" spans="1:28" s="18" customFormat="1" ht="16.5" customHeight="1" thickBot="1" x14ac:dyDescent="0.3">
      <c r="A106" s="386"/>
      <c r="B106" s="387"/>
      <c r="C106" s="435">
        <v>5</v>
      </c>
      <c r="D106" s="436" t="s">
        <v>400</v>
      </c>
      <c r="E106" s="437">
        <f>COUNTIF($C$4:$C$74,C106)</f>
        <v>4</v>
      </c>
      <c r="F106" s="438">
        <f>SUMIF($C$4:$C$74,C106,$F$4:F$74)</f>
        <v>2000</v>
      </c>
      <c r="G106" s="439">
        <f>SUMIF($C$4:$C$74,C106,$G$4:G$74)</f>
        <v>801</v>
      </c>
      <c r="H106" s="439">
        <f>SUMIF($C$4:$C$74,C106,$H$4:H$74)</f>
        <v>1199</v>
      </c>
      <c r="I106" s="438">
        <f>SUMIF($C$4:$C$74,C106,$I$4:I$74)</f>
        <v>266</v>
      </c>
      <c r="J106" s="403"/>
      <c r="W106" s="372"/>
      <c r="X106" s="372"/>
    </row>
    <row r="107" spans="1:28" s="18" customFormat="1" ht="16.5" thickBot="1" x14ac:dyDescent="0.3">
      <c r="A107" s="386"/>
      <c r="B107" s="387"/>
      <c r="C107" s="440"/>
      <c r="D107" s="441"/>
      <c r="E107" s="442">
        <f>E106/E113</f>
        <v>6.3492063492063489E-2</v>
      </c>
      <c r="F107" s="442">
        <f>F106/F113</f>
        <v>7.5848363950789584E-3</v>
      </c>
      <c r="G107" s="442">
        <f>G106/G113</f>
        <v>5.0592775528508173E-3</v>
      </c>
      <c r="H107" s="442">
        <f>H106/H113</f>
        <v>1.1900980664628578E-2</v>
      </c>
      <c r="I107" s="442">
        <f>I106/I113</f>
        <v>7.7944149793418701E-3</v>
      </c>
      <c r="J107" s="416"/>
      <c r="W107" s="372"/>
      <c r="X107" s="372"/>
    </row>
    <row r="108" spans="1:28" s="18" customFormat="1" ht="16.5" customHeight="1" thickBot="1" x14ac:dyDescent="0.3">
      <c r="A108" s="386"/>
      <c r="B108" s="387"/>
      <c r="C108" s="443">
        <v>6</v>
      </c>
      <c r="D108" s="444" t="s">
        <v>401</v>
      </c>
      <c r="E108" s="445">
        <f>COUNTIF($C$4:$C$74,C108)</f>
        <v>7</v>
      </c>
      <c r="F108" s="446">
        <f>SUMIF($C$4:$C$74,C108,$F$4:F$74)</f>
        <v>36463</v>
      </c>
      <c r="G108" s="447">
        <f>SUMIF($C$4:$C$74,C108,$G$4:G$74)</f>
        <v>32084</v>
      </c>
      <c r="H108" s="447">
        <f>SUMIF($C$4:$C$74,C108,$H$4:H$74)</f>
        <v>4379</v>
      </c>
      <c r="I108" s="446">
        <f>SUMIF($C$4:$C$74,C108,$I$4:I$74)</f>
        <v>2941</v>
      </c>
      <c r="J108" s="403"/>
      <c r="K108" s="422"/>
      <c r="L108" s="422"/>
      <c r="M108" s="422"/>
      <c r="U108" s="422"/>
      <c r="V108" s="422"/>
      <c r="W108" s="372"/>
      <c r="X108" s="372"/>
      <c r="Y108" s="30"/>
      <c r="Z108" s="30"/>
      <c r="AA108" s="30"/>
      <c r="AB108" s="30"/>
    </row>
    <row r="109" spans="1:28" s="18" customFormat="1" ht="16.5" thickBot="1" x14ac:dyDescent="0.3">
      <c r="A109" s="386"/>
      <c r="B109" s="387"/>
      <c r="C109" s="449"/>
      <c r="D109" s="450"/>
      <c r="E109" s="451">
        <f>E108/E113</f>
        <v>0.1111111111111111</v>
      </c>
      <c r="F109" s="451">
        <f>F108/F113</f>
        <v>0.13828294473688202</v>
      </c>
      <c r="G109" s="451">
        <f>G108/G113</f>
        <v>0.20264901498834662</v>
      </c>
      <c r="H109" s="451">
        <f>H108/H113</f>
        <v>4.3464882677571766E-2</v>
      </c>
      <c r="I109" s="451">
        <f>I108/I113</f>
        <v>8.6178099452046769E-2</v>
      </c>
      <c r="J109" s="416"/>
      <c r="K109" s="422"/>
      <c r="L109" s="422"/>
      <c r="M109" s="422"/>
      <c r="U109" s="422"/>
      <c r="V109" s="422"/>
      <c r="W109" s="372"/>
      <c r="X109" s="372"/>
      <c r="Y109" s="30"/>
      <c r="Z109" s="30"/>
      <c r="AA109" s="30"/>
      <c r="AB109" s="30"/>
    </row>
    <row r="110" spans="1:28" s="18" customFormat="1" ht="16.5" customHeight="1" thickBot="1" x14ac:dyDescent="0.3">
      <c r="A110" s="386"/>
      <c r="B110" s="387"/>
      <c r="C110" s="452">
        <v>7</v>
      </c>
      <c r="D110" s="453" t="s">
        <v>402</v>
      </c>
      <c r="E110" s="454">
        <f>COUNTIF($C$4:$C$74,C110)</f>
        <v>14</v>
      </c>
      <c r="F110" s="455">
        <f>SUMIF($C$4:$C$74,C110,$F$4:F$74)</f>
        <v>51186</v>
      </c>
      <c r="G110" s="456">
        <f>SUMIF($C$4:$C$74,C110,$G$4:G$74)</f>
        <v>32916</v>
      </c>
      <c r="H110" s="456">
        <f>SUMIF($C$4:$C$74,C110,$H$4:H$74)</f>
        <v>18270</v>
      </c>
      <c r="I110" s="455">
        <f>SUMIF($C$4:$C$74,C110,$I$4:I$74)</f>
        <v>12117</v>
      </c>
      <c r="J110" s="403"/>
      <c r="K110" s="422"/>
      <c r="L110" s="422"/>
      <c r="M110" s="422"/>
      <c r="O110" s="422"/>
      <c r="P110" s="422"/>
      <c r="Q110" s="422"/>
      <c r="U110" s="422"/>
      <c r="V110" s="422"/>
      <c r="W110" s="372"/>
      <c r="X110" s="372"/>
    </row>
    <row r="111" spans="1:28" s="18" customFormat="1" ht="16.5" thickBot="1" x14ac:dyDescent="0.3">
      <c r="A111" s="386"/>
      <c r="B111" s="387"/>
      <c r="C111" s="457"/>
      <c r="D111" s="458"/>
      <c r="E111" s="459">
        <f>E110/E113</f>
        <v>0.22222222222222221</v>
      </c>
      <c r="F111" s="460">
        <f>F110/F113</f>
        <v>0.19411871785925577</v>
      </c>
      <c r="G111" s="460">
        <f>G110/G113</f>
        <v>0.20790409479355496</v>
      </c>
      <c r="H111" s="460">
        <f>H110/H113</f>
        <v>0.18134355024417359</v>
      </c>
      <c r="I111" s="461">
        <f>I110/I113</f>
        <v>0.35505611392738889</v>
      </c>
      <c r="J111" s="416"/>
      <c r="K111" s="422"/>
      <c r="L111" s="422"/>
      <c r="M111" s="422"/>
      <c r="O111" s="422"/>
      <c r="P111" s="422"/>
      <c r="Q111" s="422"/>
      <c r="U111" s="422"/>
      <c r="V111" s="422"/>
      <c r="W111" s="372"/>
      <c r="X111" s="372"/>
    </row>
    <row r="112" spans="1:28" s="18" customFormat="1" ht="16.5" thickBot="1" x14ac:dyDescent="0.3">
      <c r="A112" s="386"/>
      <c r="B112" s="387"/>
      <c r="C112" s="387"/>
      <c r="D112" s="370"/>
      <c r="F112" s="371"/>
      <c r="G112" s="371"/>
      <c r="H112" s="371"/>
      <c r="I112" s="371"/>
      <c r="W112" s="372"/>
      <c r="X112" s="372"/>
    </row>
    <row r="113" spans="1:28" s="18" customFormat="1" ht="19.5" thickBot="1" x14ac:dyDescent="0.3">
      <c r="A113" s="386"/>
      <c r="B113" s="387"/>
      <c r="C113" s="387"/>
      <c r="D113" s="462" t="s">
        <v>404</v>
      </c>
      <c r="E113" s="463">
        <f>E98+E100+E102+E104+E106+E108+E110</f>
        <v>63</v>
      </c>
      <c r="F113" s="463">
        <f t="shared" ref="F113:I113" si="1">F98+F100+F102+F104+F106+F108+F110</f>
        <v>263684</v>
      </c>
      <c r="G113" s="464">
        <f t="shared" si="1"/>
        <v>158323</v>
      </c>
      <c r="H113" s="464">
        <f t="shared" si="1"/>
        <v>100748</v>
      </c>
      <c r="I113" s="376">
        <f t="shared" si="1"/>
        <v>34127</v>
      </c>
      <c r="J113" s="379"/>
      <c r="W113" s="372"/>
      <c r="X113" s="372"/>
    </row>
    <row r="114" spans="1:28" s="18" customFormat="1" ht="16.5" thickBot="1" x14ac:dyDescent="0.3">
      <c r="A114" s="386"/>
      <c r="B114" s="387"/>
      <c r="C114" s="387"/>
      <c r="D114" s="462"/>
      <c r="E114" s="465">
        <f>E99+E101+E103+E105+E107+E109+E111</f>
        <v>0.99999999999999989</v>
      </c>
      <c r="F114" s="465">
        <f>F99+F101+F103+F105+F107+F109+F111</f>
        <v>1.0000000000000002</v>
      </c>
      <c r="G114" s="465">
        <f>G99+G101+G103+G105+G107+G109+G111</f>
        <v>1</v>
      </c>
      <c r="H114" s="465">
        <f>H99+H101+H103+H105+H107+H109+H111</f>
        <v>1</v>
      </c>
      <c r="I114" s="465">
        <f>I99+I101+I103+I105+I107+I109+I111</f>
        <v>1</v>
      </c>
      <c r="J114" s="466"/>
      <c r="W114" s="372"/>
      <c r="X114" s="372"/>
    </row>
    <row r="115" spans="1:28" s="18" customFormat="1" x14ac:dyDescent="0.25">
      <c r="A115" s="386"/>
      <c r="B115" s="387"/>
      <c r="C115" s="387"/>
      <c r="D115" s="370"/>
      <c r="W115" s="372"/>
      <c r="X115" s="372"/>
    </row>
    <row r="116" spans="1:28" s="18" customFormat="1" ht="16.5" thickBot="1" x14ac:dyDescent="0.3">
      <c r="A116" s="386"/>
      <c r="B116" s="387"/>
      <c r="C116" s="387"/>
      <c r="D116" s="370"/>
      <c r="F116" s="371"/>
      <c r="G116" s="371"/>
      <c r="H116" s="371"/>
      <c r="I116" s="371"/>
      <c r="W116" s="372"/>
      <c r="X116" s="372"/>
    </row>
    <row r="117" spans="1:28" ht="16.5" customHeight="1" thickBot="1" x14ac:dyDescent="0.3">
      <c r="C117" s="408">
        <v>2</v>
      </c>
      <c r="D117" s="409" t="s">
        <v>397</v>
      </c>
      <c r="E117" s="410">
        <f>COUNTIF($C$4:$C$74,C117)</f>
        <v>2</v>
      </c>
      <c r="F117" s="411">
        <f>SUMIF($C$4:$C$74,C117,$F$4:F$74)</f>
        <v>23700</v>
      </c>
      <c r="G117" s="412">
        <f>SUMIF($C$4:$C$74,C117,$G$4:G$74)</f>
        <v>15000</v>
      </c>
      <c r="H117" s="412">
        <f>SUMIF($C$4:$C$74,C117,$H$4:H$74)</f>
        <v>7000</v>
      </c>
      <c r="I117" s="411">
        <f>SUMIF($C$4:$C$74,C117,$I$4:I$74)</f>
        <v>741</v>
      </c>
      <c r="J117" s="403"/>
    </row>
    <row r="118" spans="1:28" ht="16.5" thickBot="1" x14ac:dyDescent="0.3">
      <c r="C118" s="413"/>
      <c r="D118" s="414"/>
      <c r="E118" s="415">
        <f>E117/E130</f>
        <v>4.3478260869565216E-2</v>
      </c>
      <c r="F118" s="415">
        <f>F117/F130</f>
        <v>9.1363278900865055E-2</v>
      </c>
      <c r="G118" s="415">
        <f>G117/G130</f>
        <v>9.534948765541966E-2</v>
      </c>
      <c r="H118" s="415">
        <f>H117/H130</f>
        <v>6.9833795566551601E-2</v>
      </c>
      <c r="I118" s="415">
        <f>I117/I130</f>
        <v>2.1970528063569247E-2</v>
      </c>
      <c r="J118" s="416"/>
    </row>
    <row r="119" spans="1:28" s="18" customFormat="1" ht="16.5" customHeight="1" thickBot="1" x14ac:dyDescent="0.3">
      <c r="A119" s="386"/>
      <c r="B119" s="387"/>
      <c r="C119" s="417">
        <v>3</v>
      </c>
      <c r="D119" s="418" t="s">
        <v>398</v>
      </c>
      <c r="E119" s="419">
        <f>COUNTIF($C$4:$C$74,C119)</f>
        <v>7</v>
      </c>
      <c r="F119" s="420">
        <f>SUMIF($C$4:$C$74,C119,$F$4:F$74)</f>
        <v>38005</v>
      </c>
      <c r="G119" s="421">
        <f>SUMIF($C$4:$C$74,C119,$G$4:G$74)</f>
        <v>17840</v>
      </c>
      <c r="H119" s="421">
        <f>SUMIF($C$4:$C$74,C119,$H$4:H$74)</f>
        <v>20165</v>
      </c>
      <c r="I119" s="420">
        <f>SUMIF($C$4:$C$74,C119,$I$4:I$74)</f>
        <v>407</v>
      </c>
      <c r="J119" s="403"/>
      <c r="K119" s="422"/>
      <c r="L119" s="422"/>
      <c r="M119" s="422"/>
      <c r="U119" s="422"/>
      <c r="V119" s="422"/>
      <c r="W119" s="372"/>
      <c r="X119" s="372"/>
    </row>
    <row r="120" spans="1:28" s="18" customFormat="1" ht="16.5" thickBot="1" x14ac:dyDescent="0.3">
      <c r="A120" s="386"/>
      <c r="B120" s="387"/>
      <c r="C120" s="423"/>
      <c r="D120" s="424"/>
      <c r="E120" s="425">
        <f>E119/E130</f>
        <v>0.15217391304347827</v>
      </c>
      <c r="F120" s="426">
        <f>F119/F130</f>
        <v>0.14650892044841252</v>
      </c>
      <c r="G120" s="426">
        <f>G119/G130</f>
        <v>0.11340232398484579</v>
      </c>
      <c r="H120" s="426">
        <f>H119/H130</f>
        <v>0.20117121251421616</v>
      </c>
      <c r="I120" s="426">
        <f>I119/I130</f>
        <v>1.2067483025469209E-2</v>
      </c>
      <c r="J120" s="407"/>
      <c r="K120" s="422"/>
      <c r="L120" s="422"/>
      <c r="M120" s="422"/>
      <c r="U120" s="422"/>
      <c r="V120" s="422"/>
      <c r="W120" s="372"/>
      <c r="X120" s="372"/>
    </row>
    <row r="121" spans="1:28" s="18" customFormat="1" ht="16.5" thickBot="1" x14ac:dyDescent="0.3">
      <c r="A121" s="386"/>
      <c r="B121" s="387"/>
      <c r="C121" s="427">
        <v>4</v>
      </c>
      <c r="D121" s="428" t="s">
        <v>399</v>
      </c>
      <c r="E121" s="429">
        <f>COUNTIF($C$4:$C$74,C121)</f>
        <v>12</v>
      </c>
      <c r="F121" s="430">
        <f>SUMIF($C$4:$C$74,C121,$F$4:F$74)</f>
        <v>108050</v>
      </c>
      <c r="G121" s="431">
        <f>SUMIF($C$4:$C$74,C121,$G$4:G$74)</f>
        <v>58675</v>
      </c>
      <c r="H121" s="431">
        <f>SUMIF($C$4:$C$74,C121,$H$4:H$74)</f>
        <v>49225</v>
      </c>
      <c r="I121" s="430">
        <f>SUMIF($C$4:$C$74,C121,$I$4:I$74)</f>
        <v>17255</v>
      </c>
      <c r="J121" s="403"/>
      <c r="W121" s="372"/>
      <c r="X121" s="372"/>
    </row>
    <row r="122" spans="1:28" s="18" customFormat="1" ht="16.5" thickBot="1" x14ac:dyDescent="0.3">
      <c r="A122" s="386"/>
      <c r="B122" s="387"/>
      <c r="C122" s="432"/>
      <c r="D122" s="433"/>
      <c r="E122" s="434">
        <f>E121/E130</f>
        <v>0.2608695652173913</v>
      </c>
      <c r="F122" s="434">
        <f>F121/F130</f>
        <v>0.41653174199318438</v>
      </c>
      <c r="G122" s="434">
        <f>G121/G130</f>
        <v>0.37297541254544991</v>
      </c>
      <c r="H122" s="434">
        <f>H121/H130</f>
        <v>0.49108122668050042</v>
      </c>
      <c r="I122" s="434">
        <f>I121/I130</f>
        <v>0.51160791057609634</v>
      </c>
      <c r="J122" s="416"/>
      <c r="W122" s="372"/>
      <c r="X122" s="372"/>
    </row>
    <row r="123" spans="1:28" s="18" customFormat="1" ht="16.5" customHeight="1" thickBot="1" x14ac:dyDescent="0.3">
      <c r="A123" s="386"/>
      <c r="B123" s="387"/>
      <c r="C123" s="435">
        <v>5</v>
      </c>
      <c r="D123" s="436" t="s">
        <v>400</v>
      </c>
      <c r="E123" s="437">
        <f>COUNTIF($C$4:$C$74,C123)</f>
        <v>4</v>
      </c>
      <c r="F123" s="438">
        <f>SUMIF($C$4:$C$74,C123,$F$4:F$74)</f>
        <v>2000</v>
      </c>
      <c r="G123" s="439">
        <f>SUMIF($C$4:$C$74,C123,$G$4:G$74)</f>
        <v>801</v>
      </c>
      <c r="H123" s="439">
        <f>SUMIF($C$4:$C$74,C123,$H$4:H$74)</f>
        <v>1199</v>
      </c>
      <c r="I123" s="438">
        <f>SUMIF($C$4:$C$74,C123,$I$4:I$74)</f>
        <v>266</v>
      </c>
      <c r="J123" s="403"/>
      <c r="W123" s="372"/>
      <c r="X123" s="372"/>
    </row>
    <row r="124" spans="1:28" s="18" customFormat="1" ht="16.5" thickBot="1" x14ac:dyDescent="0.3">
      <c r="A124" s="386"/>
      <c r="B124" s="387"/>
      <c r="C124" s="440"/>
      <c r="D124" s="441"/>
      <c r="E124" s="442">
        <f>E123/E130</f>
        <v>8.6956521739130432E-2</v>
      </c>
      <c r="F124" s="442">
        <f>F123/F130</f>
        <v>7.7099813418451523E-3</v>
      </c>
      <c r="G124" s="442">
        <f>G123/G130</f>
        <v>5.0916626407994103E-3</v>
      </c>
      <c r="H124" s="442">
        <f>H123/H130</f>
        <v>1.1961531554899339E-2</v>
      </c>
      <c r="I124" s="442">
        <f>I123/I130</f>
        <v>7.8868562279479342E-3</v>
      </c>
      <c r="J124" s="416"/>
      <c r="W124" s="372"/>
      <c r="X124" s="372"/>
    </row>
    <row r="125" spans="1:28" s="18" customFormat="1" ht="16.5" customHeight="1" thickBot="1" x14ac:dyDescent="0.3">
      <c r="A125" s="386"/>
      <c r="B125" s="387"/>
      <c r="C125" s="443">
        <v>6</v>
      </c>
      <c r="D125" s="444" t="s">
        <v>401</v>
      </c>
      <c r="E125" s="445">
        <f>COUNTIF($C$4:$C$74,C125)</f>
        <v>7</v>
      </c>
      <c r="F125" s="446">
        <f>SUMIF($C$4:$C$74,C125,$F$4:F$74)</f>
        <v>36463</v>
      </c>
      <c r="G125" s="447">
        <f>SUMIF($C$4:$C$74,C125,$G$4:G$74)</f>
        <v>32084</v>
      </c>
      <c r="H125" s="447">
        <f>SUMIF($C$4:$C$74,C125,$H$4:H$74)</f>
        <v>4379</v>
      </c>
      <c r="I125" s="446">
        <f>SUMIF($C$4:$C$74,C125,$I$4:I$74)</f>
        <v>2941</v>
      </c>
      <c r="J125" s="403"/>
      <c r="K125" s="422"/>
      <c r="L125" s="422"/>
      <c r="M125" s="422"/>
      <c r="U125" s="422"/>
      <c r="V125" s="422"/>
      <c r="W125" s="372"/>
      <c r="X125" s="372"/>
      <c r="Y125" s="30"/>
      <c r="Z125" s="30"/>
      <c r="AA125" s="30"/>
      <c r="AB125" s="30"/>
    </row>
    <row r="126" spans="1:28" s="18" customFormat="1" ht="16.5" thickBot="1" x14ac:dyDescent="0.3">
      <c r="A126" s="386"/>
      <c r="B126" s="387"/>
      <c r="C126" s="449"/>
      <c r="D126" s="450"/>
      <c r="E126" s="451">
        <f>E125/E130</f>
        <v>0.15217391304347827</v>
      </c>
      <c r="F126" s="451">
        <f>F125/F130</f>
        <v>0.1405645248338499</v>
      </c>
      <c r="G126" s="451">
        <f>G125/G130</f>
        <v>0.20394619746243231</v>
      </c>
      <c r="H126" s="451">
        <f>H125/H130</f>
        <v>4.3686027255132785E-2</v>
      </c>
      <c r="I126" s="451">
        <f>I125/I130</f>
        <v>8.7200166039078486E-2</v>
      </c>
      <c r="J126" s="416"/>
      <c r="K126" s="422"/>
      <c r="L126" s="422"/>
      <c r="M126" s="422"/>
      <c r="U126" s="422"/>
      <c r="V126" s="422"/>
      <c r="W126" s="372"/>
      <c r="X126" s="372"/>
      <c r="Y126" s="30"/>
      <c r="Z126" s="30"/>
      <c r="AA126" s="30"/>
      <c r="AB126" s="30"/>
    </row>
    <row r="127" spans="1:28" s="18" customFormat="1" ht="16.5" customHeight="1" thickBot="1" x14ac:dyDescent="0.3">
      <c r="A127" s="386"/>
      <c r="B127" s="387"/>
      <c r="C127" s="452">
        <v>7</v>
      </c>
      <c r="D127" s="453" t="s">
        <v>402</v>
      </c>
      <c r="E127" s="454">
        <f>COUNTIF($C$4:$C$74,C127)</f>
        <v>14</v>
      </c>
      <c r="F127" s="455">
        <f>SUMIF($C$4:$C$74,C127,$F$4:F$74)</f>
        <v>51186</v>
      </c>
      <c r="G127" s="456">
        <f>SUMIF($C$4:$C$74,C127,$G$4:G$74)</f>
        <v>32916</v>
      </c>
      <c r="H127" s="456">
        <f>SUMIF($C$4:$C$74,C127,$H$4:H$74)</f>
        <v>18270</v>
      </c>
      <c r="I127" s="455">
        <f>SUMIF($C$4:$C$74,C127,$I$4:I$74)</f>
        <v>12117</v>
      </c>
      <c r="J127" s="403"/>
      <c r="K127" s="422"/>
      <c r="L127" s="422"/>
      <c r="M127" s="422"/>
      <c r="O127" s="422"/>
      <c r="P127" s="422"/>
      <c r="Q127" s="422"/>
      <c r="U127" s="422"/>
      <c r="V127" s="422"/>
      <c r="W127" s="372"/>
      <c r="X127" s="372"/>
    </row>
    <row r="128" spans="1:28" s="18" customFormat="1" ht="16.5" thickBot="1" x14ac:dyDescent="0.3">
      <c r="A128" s="386"/>
      <c r="B128" s="387"/>
      <c r="C128" s="457"/>
      <c r="D128" s="458"/>
      <c r="E128" s="459">
        <f>E127/E130</f>
        <v>0.30434782608695654</v>
      </c>
      <c r="F128" s="460">
        <f>F127/F130</f>
        <v>0.19732155248184299</v>
      </c>
      <c r="G128" s="460">
        <f>G127/G130</f>
        <v>0.2092349157110529</v>
      </c>
      <c r="H128" s="460">
        <f>H127/H130</f>
        <v>0.1822662064286997</v>
      </c>
      <c r="I128" s="461">
        <f>I127/I130</f>
        <v>0.35926705606783882</v>
      </c>
      <c r="J128" s="416"/>
      <c r="K128" s="422"/>
      <c r="L128" s="422"/>
      <c r="M128" s="422"/>
      <c r="O128" s="422"/>
      <c r="P128" s="422"/>
      <c r="Q128" s="422"/>
      <c r="U128" s="422"/>
      <c r="V128" s="422"/>
      <c r="W128" s="372"/>
      <c r="X128" s="372"/>
    </row>
    <row r="129" spans="1:24" s="18" customFormat="1" ht="16.5" thickBot="1" x14ac:dyDescent="0.3">
      <c r="A129" s="386"/>
      <c r="B129" s="387"/>
      <c r="C129" s="387"/>
      <c r="D129" s="370"/>
      <c r="F129" s="371"/>
      <c r="G129" s="371"/>
      <c r="H129" s="371"/>
      <c r="I129" s="371"/>
      <c r="W129" s="372"/>
      <c r="X129" s="372"/>
    </row>
    <row r="130" spans="1:24" s="18" customFormat="1" ht="19.5" thickBot="1" x14ac:dyDescent="0.3">
      <c r="A130" s="386"/>
      <c r="B130" s="387"/>
      <c r="C130" s="387"/>
      <c r="D130" s="462" t="s">
        <v>405</v>
      </c>
      <c r="E130" s="463">
        <f>E117+E119+E121+E123+E125+E127</f>
        <v>46</v>
      </c>
      <c r="F130" s="463">
        <f t="shared" ref="F130:I130" si="2">F117+F119+F121+F123+F125+F127</f>
        <v>259404</v>
      </c>
      <c r="G130" s="464">
        <f t="shared" si="2"/>
        <v>157316</v>
      </c>
      <c r="H130" s="464">
        <f t="shared" si="2"/>
        <v>100238</v>
      </c>
      <c r="I130" s="376">
        <f t="shared" si="2"/>
        <v>33727</v>
      </c>
      <c r="J130" s="379"/>
      <c r="W130" s="372"/>
      <c r="X130" s="372"/>
    </row>
    <row r="131" spans="1:24" s="18" customFormat="1" ht="16.5" thickBot="1" x14ac:dyDescent="0.3">
      <c r="A131" s="386"/>
      <c r="B131" s="387"/>
      <c r="C131" s="387"/>
      <c r="D131" s="462"/>
      <c r="E131" s="465">
        <f>E118+E120+E122+E124+E126+E128</f>
        <v>1</v>
      </c>
      <c r="F131" s="465">
        <f>+F118+F120+F122+F124+F126+F128</f>
        <v>1</v>
      </c>
      <c r="G131" s="465">
        <f>G118+G120+G122+G124+G126+G128</f>
        <v>1</v>
      </c>
      <c r="H131" s="465">
        <f>H118+H120+H122+H124+H126+H128</f>
        <v>1</v>
      </c>
      <c r="I131" s="465">
        <f>I118+I120+I122+I124+I126+I128</f>
        <v>1</v>
      </c>
      <c r="J131" s="466"/>
      <c r="W131" s="372"/>
      <c r="X131" s="372"/>
    </row>
    <row r="132" spans="1:24" s="18" customFormat="1" ht="16.5" thickBot="1" x14ac:dyDescent="0.3">
      <c r="A132" s="386"/>
      <c r="B132" s="387"/>
      <c r="C132" s="387"/>
      <c r="D132" s="370"/>
      <c r="F132" s="371"/>
      <c r="G132" s="371"/>
      <c r="H132" s="371"/>
      <c r="I132" s="371"/>
      <c r="W132" s="372"/>
      <c r="X132" s="372"/>
    </row>
    <row r="133" spans="1:24" s="18" customFormat="1" ht="19.5" thickBot="1" x14ac:dyDescent="0.35">
      <c r="A133" s="386"/>
      <c r="B133" s="387"/>
      <c r="C133" s="387"/>
      <c r="D133" s="467" t="s">
        <v>406</v>
      </c>
      <c r="F133" s="468">
        <v>711500</v>
      </c>
      <c r="W133" s="372"/>
      <c r="X133" s="372"/>
    </row>
    <row r="134" spans="1:24" s="18" customFormat="1" ht="19.5" thickBot="1" x14ac:dyDescent="0.35">
      <c r="A134" s="386"/>
      <c r="B134" s="387"/>
      <c r="C134" s="387"/>
      <c r="D134" s="467" t="s">
        <v>407</v>
      </c>
      <c r="F134" s="468">
        <v>700800</v>
      </c>
      <c r="W134" s="372"/>
      <c r="X134" s="372"/>
    </row>
    <row r="135" spans="1:24" s="18" customFormat="1" ht="19.5" thickBot="1" x14ac:dyDescent="0.35">
      <c r="A135" s="386"/>
      <c r="B135" s="387"/>
      <c r="C135" s="387"/>
      <c r="D135" s="467" t="s">
        <v>408</v>
      </c>
      <c r="F135" s="468">
        <v>696300</v>
      </c>
      <c r="W135" s="372"/>
      <c r="X135" s="372"/>
    </row>
    <row r="136" spans="1:24" s="18" customFormat="1" ht="19.5" thickBot="1" x14ac:dyDescent="0.35">
      <c r="A136" s="386"/>
      <c r="B136" s="387"/>
      <c r="C136" s="387"/>
      <c r="D136" s="467" t="s">
        <v>409</v>
      </c>
      <c r="F136" s="468">
        <v>676100</v>
      </c>
      <c r="W136" s="372"/>
      <c r="X136" s="372"/>
    </row>
    <row r="137" spans="1:24" s="18" customFormat="1" ht="19.5" thickBot="1" x14ac:dyDescent="0.35">
      <c r="A137" s="386"/>
      <c r="B137" s="387"/>
      <c r="C137" s="387"/>
      <c r="D137" s="469" t="s">
        <v>410</v>
      </c>
      <c r="F137" s="470">
        <v>671900</v>
      </c>
    </row>
    <row r="138" spans="1:24" s="18" customFormat="1" ht="19.5" thickBot="1" x14ac:dyDescent="0.35">
      <c r="A138" s="386"/>
      <c r="B138" s="387"/>
      <c r="C138" s="387"/>
      <c r="D138" s="469" t="s">
        <v>411</v>
      </c>
      <c r="F138" s="470">
        <v>693700</v>
      </c>
    </row>
    <row r="139" spans="1:24" s="18" customFormat="1" ht="19.5" thickBot="1" x14ac:dyDescent="0.35">
      <c r="A139" s="386"/>
      <c r="B139" s="387"/>
      <c r="C139" s="387"/>
      <c r="D139" s="469" t="s">
        <v>412</v>
      </c>
      <c r="F139" s="470">
        <v>683000</v>
      </c>
    </row>
    <row r="140" spans="1:24" s="18" customFormat="1" ht="19.5" thickBot="1" x14ac:dyDescent="0.35">
      <c r="A140" s="386"/>
      <c r="B140" s="387"/>
      <c r="C140" s="387"/>
      <c r="D140" s="469" t="s">
        <v>413</v>
      </c>
      <c r="F140" s="470">
        <v>671700</v>
      </c>
    </row>
    <row r="141" spans="1:24" s="18" customFormat="1" ht="19.5" thickBot="1" x14ac:dyDescent="0.35">
      <c r="A141" s="386"/>
      <c r="B141" s="387"/>
      <c r="C141" s="387"/>
      <c r="D141" s="469" t="s">
        <v>414</v>
      </c>
      <c r="F141" s="470">
        <v>674800</v>
      </c>
    </row>
    <row r="142" spans="1:24" s="18" customFormat="1" ht="19.5" thickBot="1" x14ac:dyDescent="0.35">
      <c r="A142" s="386"/>
      <c r="B142" s="387"/>
      <c r="C142" s="387"/>
      <c r="D142" s="469" t="s">
        <v>415</v>
      </c>
      <c r="F142" s="470">
        <v>671100</v>
      </c>
    </row>
    <row r="143" spans="1:24" s="18" customFormat="1" ht="19.5" thickBot="1" x14ac:dyDescent="0.35">
      <c r="A143" s="386"/>
      <c r="B143" s="387"/>
      <c r="C143" s="387"/>
      <c r="D143" s="469" t="s">
        <v>416</v>
      </c>
      <c r="F143" s="470">
        <v>664900</v>
      </c>
    </row>
    <row r="144" spans="1:24" s="18" customFormat="1" ht="19.5" thickBot="1" x14ac:dyDescent="0.35">
      <c r="A144" s="386"/>
      <c r="B144" s="387"/>
      <c r="C144" s="387"/>
      <c r="D144" s="469" t="s">
        <v>417</v>
      </c>
      <c r="F144" s="470">
        <v>649600</v>
      </c>
    </row>
    <row r="145" spans="1:6" s="18" customFormat="1" ht="19.5" thickBot="1" x14ac:dyDescent="0.35">
      <c r="A145" s="386"/>
      <c r="B145" s="387"/>
      <c r="C145" s="387"/>
      <c r="D145" s="469" t="s">
        <v>418</v>
      </c>
      <c r="F145" s="470">
        <v>657200</v>
      </c>
    </row>
  </sheetData>
  <autoFilter ref="A3:AG74">
    <sortState ref="A4:AG74">
      <sortCondition ref="C3:C74"/>
    </sortState>
  </autoFilter>
  <mergeCells count="49">
    <mergeCell ref="C125:C126"/>
    <mergeCell ref="D125:D126"/>
    <mergeCell ref="C127:C128"/>
    <mergeCell ref="D127:D128"/>
    <mergeCell ref="D130:D131"/>
    <mergeCell ref="C119:C120"/>
    <mergeCell ref="D119:D120"/>
    <mergeCell ref="C121:C122"/>
    <mergeCell ref="D121:D122"/>
    <mergeCell ref="C123:C124"/>
    <mergeCell ref="D123:D124"/>
    <mergeCell ref="C108:C109"/>
    <mergeCell ref="D108:D109"/>
    <mergeCell ref="C110:C111"/>
    <mergeCell ref="D110:D111"/>
    <mergeCell ref="D113:D114"/>
    <mergeCell ref="C117:C118"/>
    <mergeCell ref="D117:D118"/>
    <mergeCell ref="C102:C103"/>
    <mergeCell ref="D102:D103"/>
    <mergeCell ref="C104:C105"/>
    <mergeCell ref="D104:D105"/>
    <mergeCell ref="C106:C107"/>
    <mergeCell ref="D106:D107"/>
    <mergeCell ref="C92:C93"/>
    <mergeCell ref="D92:D93"/>
    <mergeCell ref="D95:D96"/>
    <mergeCell ref="C98:C99"/>
    <mergeCell ref="D98:D99"/>
    <mergeCell ref="C100:C101"/>
    <mergeCell ref="D100:D101"/>
    <mergeCell ref="C86:C87"/>
    <mergeCell ref="D86:D87"/>
    <mergeCell ref="C88:C89"/>
    <mergeCell ref="D88:D89"/>
    <mergeCell ref="C90:C91"/>
    <mergeCell ref="D90:D91"/>
    <mergeCell ref="C80:C81"/>
    <mergeCell ref="D80:D81"/>
    <mergeCell ref="C82:C83"/>
    <mergeCell ref="D82:D83"/>
    <mergeCell ref="C84:C85"/>
    <mergeCell ref="D84:D85"/>
    <mergeCell ref="A1:AG1"/>
    <mergeCell ref="B2:AG2"/>
    <mergeCell ref="C76:D76"/>
    <mergeCell ref="M76:O76"/>
    <mergeCell ref="C78:C79"/>
    <mergeCell ref="D78:D79"/>
  </mergeCells>
  <printOptions horizontalCentered="1" verticalCentered="1"/>
  <pageMargins left="0.25" right="0.25" top="0.75" bottom="0.75" header="0.3" footer="0.3"/>
  <pageSetup paperSize="8" scale="34" fitToHeight="0" orientation="landscape" r:id="rId1"/>
  <headerFooter>
    <oddHeader>&amp;L&amp;"+,Normal"&amp;27&amp;F&amp;R&amp;27&amp;D  &amp;T</oddHeader>
    <oddFooter>&amp;L&amp;"+,Normal"&amp;12Autor: José Pedro Ródenas&amp;R&amp;N</oddFooter>
  </headerFooter>
  <rowBreaks count="5" manualBreakCount="5">
    <brk id="28" max="33" man="1"/>
    <brk id="37" max="33" man="1"/>
    <brk id="49" max="33" man="1"/>
    <brk id="60" max="33" man="1"/>
    <brk id="71" max="3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SITUACIÓN 31-7-2026</vt:lpstr>
      <vt:lpstr>'SITUACIÓN 31-7-2026'!Área_de_impresión</vt:lpstr>
      <vt:lpstr>'SITUACIÓN 31-7-2026'!Títulos_a_imprimir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Pedro</dc:creator>
  <cp:lastModifiedBy>Jose Pedro</cp:lastModifiedBy>
  <cp:lastPrinted>2026-08-05T11:50:24Z</cp:lastPrinted>
  <dcterms:created xsi:type="dcterms:W3CDTF">2026-08-05T11:42:59Z</dcterms:created>
  <dcterms:modified xsi:type="dcterms:W3CDTF">2026-08-05T11:52:17Z</dcterms:modified>
</cp:coreProperties>
</file>